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240" windowWidth="13875" windowHeight="10995" tabRatio="721" firstSheet="4" activeTab="7"/>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2">'Datos Evo. Hist.'!$A$1:$AE$80</definedName>
    <definedName name="_xlnm.Print_Area" localSheetId="4">Duración!$A$1:$C$9</definedName>
    <definedName name="_xlnm.Print_Area" localSheetId="1">Rentabilidad!$A$1:$J$31</definedName>
    <definedName name="_xlnm.Print_Area" localSheetId="0">'Valor de Mercado'!$B$3:$L$42</definedName>
  </definedNames>
  <calcPr calcId="125725"/>
</workbook>
</file>

<file path=xl/calcChain.xml><?xml version="1.0" encoding="utf-8"?>
<calcChain xmlns="http://schemas.openxmlformats.org/spreadsheetml/2006/main">
  <c r="E19" i="5"/>
  <c r="D19"/>
  <c r="C19"/>
  <c r="B19"/>
  <c r="F18"/>
  <c r="F17"/>
  <c r="F16"/>
  <c r="F15"/>
  <c r="F14"/>
  <c r="F13"/>
  <c r="F12"/>
  <c r="F11"/>
  <c r="F10"/>
  <c r="F9"/>
  <c r="F8"/>
  <c r="F7"/>
  <c r="F19" s="1"/>
  <c r="F6"/>
  <c r="F5"/>
  <c r="K10" i="8"/>
  <c r="K9"/>
  <c r="K8"/>
  <c r="K7"/>
  <c r="K6"/>
  <c r="H13" i="6"/>
  <c r="G13"/>
  <c r="F13"/>
  <c r="E13"/>
  <c r="D13"/>
  <c r="C13"/>
  <c r="L12" i="1"/>
  <c r="L10" s="1"/>
  <c r="L11"/>
  <c r="L9"/>
  <c r="L8"/>
  <c r="L7"/>
  <c r="F34" l="1"/>
  <c r="E34"/>
  <c r="D34"/>
  <c r="C30"/>
  <c r="C34" s="1"/>
  <c r="I29"/>
  <c r="F23"/>
  <c r="E23"/>
  <c r="D23"/>
  <c r="C23"/>
  <c r="Q9"/>
  <c r="Q12"/>
  <c r="Q11"/>
  <c r="Q8"/>
  <c r="E68" i="4"/>
  <c r="Q7" i="1" l="1"/>
  <c r="Q10" s="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<sst xmlns="http://schemas.openxmlformats.org/spreadsheetml/2006/main" count="168" uniqueCount="104">
  <si>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</si>
  <si>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</si>
  <si>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</si>
  <si>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</si>
  <si>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</si>
  <si>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</si>
  <si>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</si>
  <si>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</si>
  <si>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</si>
  <si>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</si>
  <si>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</si>
  <si>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</si>
  <si>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</si>
  <si>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</si>
  <si>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</si>
  <si>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</si>
  <si>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</si>
  <si>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</si>
  <si>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</si>
  <si>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</si>
  <si>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</si>
  <si>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</si>
  <si>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</si>
  <si>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</si>
  <si>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</si>
  <si>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</si>
  <si>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</si>
  <si>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</si>
  <si>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</si>
  <si>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</si>
  <si>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</si>
  <si>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</si>
  <si>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</si>
  <si>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</si>
  <si>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</si>
  <si>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</si>
  <si>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</si>
  <si>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</si>
  <si>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</si>
  <si>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</si>
  <si>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</si>
  <si>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</si>
  <si>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</si>
  <si>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</si>
  <si>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</si>
  <si>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</si>
  <si>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</si>
  <si>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</si>
  <si>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</si>
  <si>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</si>
  <si>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</si>
  <si>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</si>
  <si>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</si>
  <si>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</si>
  <si>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</si>
  <si>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</si>
  <si>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</si>
  <si>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</si>
  <si>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</si>
  <si>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</si>
  <si>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</si>
  <si>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</si>
  <si>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</si>
  <si>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</si>
  <si>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</si>
  <si>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</si>
  <si>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</si>
  <si>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</si>
  <si>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</si>
  <si>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</si>
  <si>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</si>
  <si>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</si>
  <si>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</si>
  <si>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</si>
  <si>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</si>
  <si>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</si>
  <si>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</si>
  <si>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</si>
  <si>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</si>
  <si>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</si>
  <si>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</si>
  <si>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</si>
  <si>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</si>
  <si>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</si>
  <si>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</si>
  <si>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</si>
  <si>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</si>
  <si>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Estados Unidos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</si>
  <si>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</si>
  <si>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</si>
  <si>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</si>
  <si>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</si>
  <si>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</si>
  <si>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</si>
  <si>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</si>
  <si>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</si>
  <si>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t>Enero</t>
  </si>
  <si>
    <r>
      <t xml:space="preserve">2012 </t>
    </r>
    <r>
      <rPr>
        <b/>
        <vertAlign val="superscript"/>
        <sz val="11"/>
        <color theme="0"/>
        <rFont val="Calibri"/>
        <family val="2"/>
        <scheme val="minor"/>
      </rPr>
      <t>(1)</t>
    </r>
  </si>
  <si>
    <t>Corea del Sur</t>
  </si>
  <si>
    <t>España</t>
  </si>
  <si>
    <t>Febrero</t>
  </si>
  <si>
    <r>
      <t>Otros</t>
    </r>
    <r>
      <rPr>
        <vertAlign val="superscript"/>
        <sz val="11"/>
        <color theme="1"/>
        <rFont val="Calibri"/>
        <family val="2"/>
        <scheme val="minor"/>
      </rPr>
      <t>(1)</t>
    </r>
  </si>
  <si>
    <t>(1) Incluye efectivo y depósitos a plazo</t>
  </si>
  <si>
    <t>Marzo</t>
  </si>
</sst>
</file>

<file path=xl/styles.xml><?xml version="1.0" encoding="utf-8"?>
<styleSheet xmlns="http://schemas.openxmlformats.org/spreadsheetml/2006/main">
  <numFmts count="8">
    <numFmt numFmtId="164" formatCode="&quot;$&quot;#,##0.00_);[Red]\(&quot;$&quot;#,##0.00\)"/>
    <numFmt numFmtId="165" formatCode="_(* #,##0.00_);_(* \(#,##0.00\);_(* &quot;-&quot;??_);_(@_)"/>
    <numFmt numFmtId="166" formatCode="#,##0.0"/>
    <numFmt numFmtId="167" formatCode="0.0"/>
    <numFmt numFmtId="168" formatCode="0.0%"/>
    <numFmt numFmtId="169" formatCode="#,##0.0;[Red]\-#,##0.0"/>
    <numFmt numFmtId="170" formatCode="#,##0.0_);\(#,##0.0\)"/>
    <numFmt numFmtId="171" formatCode="mmmm"/>
  </numFmts>
  <fonts count="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indexed="8"/>
      <name val="Calibri"/>
      <family val="2"/>
    </font>
    <font>
      <sz val="7"/>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5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7" fontId="7" fillId="2" borderId="8" xfId="0" applyNumberFormat="1" applyFont="1" applyFill="1" applyBorder="1"/>
    <xf numFmtId="2" fontId="7" fillId="2" borderId="10" xfId="0" applyNumberFormat="1" applyFont="1" applyFill="1" applyBorder="1"/>
    <xf numFmtId="169" fontId="0" fillId="2" borderId="0" xfId="0" applyNumberFormat="1" applyFill="1" applyAlignment="1">
      <alignment horizontal="right" vertical="center" indent="2"/>
    </xf>
    <xf numFmtId="168" fontId="1" fillId="2" borderId="0" xfId="2" applyNumberFormat="1" applyFont="1" applyFill="1"/>
    <xf numFmtId="168" fontId="1" fillId="2" borderId="1" xfId="2" applyNumberFormat="1" applyFont="1" applyFill="1" applyBorder="1"/>
    <xf numFmtId="169" fontId="0" fillId="2" borderId="1" xfId="0" applyNumberFormat="1" applyFill="1" applyBorder="1" applyAlignment="1">
      <alignment horizontal="right" vertical="center" indent="2"/>
    </xf>
    <xf numFmtId="169" fontId="3" fillId="2" borderId="0" xfId="0" applyNumberFormat="1" applyFont="1" applyFill="1" applyAlignment="1">
      <alignment horizontal="right" indent="2"/>
    </xf>
    <xf numFmtId="168" fontId="3" fillId="2" borderId="0" xfId="2" applyNumberFormat="1" applyFont="1" applyFill="1"/>
    <xf numFmtId="0" fontId="2" fillId="3" borderId="0" xfId="0" applyFont="1" applyFill="1" applyBorder="1" applyAlignment="1">
      <alignment vertical="center"/>
    </xf>
    <xf numFmtId="168" fontId="3" fillId="2" borderId="3" xfId="2" applyNumberFormat="1" applyFont="1" applyFill="1" applyBorder="1"/>
    <xf numFmtId="170"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8" fontId="0" fillId="2" borderId="0" xfId="2" applyNumberFormat="1" applyFont="1" applyFill="1"/>
    <xf numFmtId="168" fontId="0" fillId="2" borderId="1" xfId="2" applyNumberFormat="1" applyFont="1" applyFill="1" applyBorder="1"/>
    <xf numFmtId="168"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0" fontId="3" fillId="0" borderId="1" xfId="0" applyFont="1" applyBorder="1" applyAlignment="1">
      <alignment vertical="center" wrapText="1"/>
    </xf>
    <xf numFmtId="0" fontId="3" fillId="0" borderId="0" xfId="0" applyFont="1" applyBorder="1"/>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8"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3"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8"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3" fillId="2" borderId="3" xfId="2" applyNumberFormat="1" applyFont="1" applyFill="1" applyBorder="1" applyAlignment="1">
      <alignment horizontal="center"/>
    </xf>
    <xf numFmtId="168" fontId="1" fillId="2" borderId="0" xfId="2" applyNumberFormat="1" applyFont="1" applyFill="1" applyBorder="1" applyAlignment="1">
      <alignment horizontal="center" vertical="center"/>
    </xf>
    <xf numFmtId="168" fontId="1" fillId="2" borderId="0" xfId="2" applyNumberFormat="1" applyFont="1" applyFill="1" applyAlignment="1">
      <alignment horizontal="center"/>
    </xf>
    <xf numFmtId="168" fontId="1" fillId="2" borderId="1" xfId="2" applyNumberFormat="1" applyFont="1" applyFill="1" applyBorder="1" applyAlignment="1">
      <alignment horizontal="center" vertical="center"/>
    </xf>
    <xf numFmtId="168" fontId="1" fillId="2" borderId="1" xfId="2" applyNumberFormat="1" applyFont="1" applyFill="1" applyBorder="1" applyAlignment="1">
      <alignment horizontal="center"/>
    </xf>
    <xf numFmtId="168" fontId="3" fillId="2" borderId="0" xfId="2" applyNumberFormat="1" applyFont="1" applyFill="1" applyAlignment="1">
      <alignment horizontal="center" vertical="center"/>
    </xf>
    <xf numFmtId="168" fontId="3" fillId="2" borderId="0" xfId="2" applyNumberFormat="1" applyFont="1" applyFill="1" applyAlignment="1">
      <alignment horizontal="center"/>
    </xf>
    <xf numFmtId="168"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168" fontId="0" fillId="2" borderId="0" xfId="2" applyNumberFormat="1"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8"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13" fillId="2" borderId="0" xfId="0" applyFont="1" applyFill="1" applyBorder="1" applyAlignment="1">
      <alignment horizontal="left" vertical="top" wrapText="1"/>
    </xf>
    <xf numFmtId="0" fontId="23" fillId="2" borderId="0" xfId="0" applyFont="1" applyFill="1" applyAlignment="1">
      <alignment horizontal="left" vertical="center" wrapText="1"/>
    </xf>
    <xf numFmtId="2" fontId="0" fillId="2" borderId="0" xfId="0" applyNumberFormat="1" applyFill="1"/>
    <xf numFmtId="168" fontId="1" fillId="2" borderId="0" xfId="2" applyNumberFormat="1" applyFont="1" applyFill="1" applyBorder="1"/>
    <xf numFmtId="39" fontId="3" fillId="2" borderId="0" xfId="0" applyNumberFormat="1" applyFont="1" applyFill="1" applyAlignment="1">
      <alignment horizontal="center"/>
    </xf>
    <xf numFmtId="0" fontId="0" fillId="2" borderId="0" xfId="0" applyFill="1" applyBorder="1" applyAlignment="1">
      <alignment horizontal="left" vertical="center" wrapText="1"/>
    </xf>
    <xf numFmtId="0" fontId="13" fillId="2" borderId="0" xfId="0" applyFont="1" applyFill="1" applyBorder="1" applyAlignment="1">
      <alignment horizontal="left" vertical="top"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2" fillId="3" borderId="0" xfId="0" applyFont="1" applyFill="1" applyAlignment="1">
      <alignment horizontal="center"/>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13" fillId="2" borderId="0" xfId="0" applyFont="1" applyFill="1" applyBorder="1" applyAlignment="1">
      <alignment horizontal="left" vertical="top" wrapText="1"/>
    </xf>
    <xf numFmtId="0" fontId="2" fillId="3" borderId="0" xfId="0" applyFont="1" applyFill="1" applyAlignment="1">
      <alignment horizont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2" fillId="3" borderId="2"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3" fillId="2" borderId="0" xfId="0" applyFont="1" applyFill="1" applyBorder="1" applyAlignment="1">
      <alignment horizontal="left" wrapText="1"/>
    </xf>
    <xf numFmtId="0" fontId="13" fillId="2" borderId="0" xfId="0" applyFont="1" applyFill="1" applyBorder="1" applyAlignment="1">
      <alignment horizontal="left" vertical="top"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49" fontId="2" fillId="3" borderId="1" xfId="0" applyNumberFormat="1" applyFont="1" applyFill="1" applyBorder="1" applyAlignment="1">
      <alignment horizontal="center" vertical="center" wrapText="1"/>
    </xf>
    <xf numFmtId="171" fontId="2" fillId="3" borderId="0" xfId="0" applyNumberFormat="1" applyFont="1" applyFill="1" applyAlignment="1">
      <alignment horizontal="center" vertical="center"/>
    </xf>
    <xf numFmtId="171"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xf numFmtId="39" fontId="0" fillId="2" borderId="0" xfId="1" applyNumberFormat="1" applyFont="1" applyFill="1" applyAlignment="1">
      <alignment horizontal="center" vertical="center"/>
    </xf>
    <xf numFmtId="39" fontId="24" fillId="2" borderId="0" xfId="1" applyNumberFormat="1" applyFont="1" applyFill="1" applyBorder="1" applyAlignment="1">
      <alignment horizontal="center" vertical="center"/>
    </xf>
    <xf numFmtId="39" fontId="0" fillId="2" borderId="0" xfId="1" applyNumberFormat="1" applyFont="1" applyFill="1" applyBorder="1" applyAlignment="1">
      <alignment horizontal="center" vertical="center"/>
    </xf>
    <xf numFmtId="39" fontId="24" fillId="2" borderId="0" xfId="1" applyNumberFormat="1" applyFont="1" applyFill="1" applyBorder="1" applyAlignment="1">
      <alignment horizontal="center"/>
    </xf>
    <xf numFmtId="39" fontId="1" fillId="2" borderId="0" xfId="1" applyNumberFormat="1" applyFont="1" applyFill="1" applyBorder="1" applyAlignment="1">
      <alignment horizontal="center"/>
    </xf>
    <xf numFmtId="2" fontId="1" fillId="2" borderId="1" xfId="2" applyNumberFormat="1" applyFont="1" applyFill="1" applyBorder="1" applyAlignment="1">
      <alignment horizontal="center"/>
    </xf>
    <xf numFmtId="39" fontId="1" fillId="2" borderId="1" xfId="1" applyNumberFormat="1" applyFont="1" applyFill="1" applyBorder="1" applyAlignment="1">
      <alignment horizontal="center"/>
    </xf>
  </cellXfs>
  <cellStyles count="5">
    <cellStyle name="Comma 2" xfId="3"/>
    <cellStyle name="Millares" xfId="1" builtinId="3"/>
    <cellStyle name="Normal" xfId="0" builtinId="0"/>
    <cellStyle name="Percent 2" xfId="4"/>
    <cellStyle name="Porcentual" xfId="2" builtinId="5"/>
  </cellStyles>
  <dxfs count="2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36</xdr:row>
      <xdr:rowOff>152400</xdr:rowOff>
    </xdr:from>
    <xdr:to>
      <xdr:col>7</xdr:col>
      <xdr:colOff>122604</xdr:colOff>
      <xdr:row>51</xdr:row>
      <xdr:rowOff>117593</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1028700" y="8013700"/>
          <a:ext cx="7895004" cy="2822693"/>
        </a:xfrm>
        <a:prstGeom prst="rect">
          <a:avLst/>
        </a:prstGeom>
      </xdr:spPr>
    </xdr:pic>
    <xdr:clientData/>
  </xdr:twoCellAnchor>
  <xdr:twoCellAnchor editAs="oneCell">
    <xdr:from>
      <xdr:col>0</xdr:col>
      <xdr:colOff>463550</xdr:colOff>
      <xdr:row>52</xdr:row>
      <xdr:rowOff>114300</xdr:rowOff>
    </xdr:from>
    <xdr:to>
      <xdr:col>7</xdr:col>
      <xdr:colOff>508000</xdr:colOff>
      <xdr:row>72</xdr:row>
      <xdr:rowOff>164888</xdr:rowOff>
    </xdr:to>
    <xdr:pic>
      <xdr:nvPicPr>
        <xdr:cNvPr id="307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463550" y="11023600"/>
          <a:ext cx="8845550" cy="386058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Z75"/>
  <sheetViews>
    <sheetView zoomScale="75" zoomScaleNormal="75" workbookViewId="0">
      <selection activeCell="M32" sqref="M32"/>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26" width="0" style="1" hidden="1" customWidth="1"/>
    <col min="27" max="16384" width="11.42578125" style="1" hidden="1"/>
  </cols>
  <sheetData>
    <row r="1" spans="2:23">
      <c r="Q1" s="7"/>
      <c r="R1" s="7"/>
      <c r="S1" s="7"/>
      <c r="T1" s="7"/>
      <c r="U1" s="7"/>
      <c r="V1" s="7"/>
      <c r="W1" s="7"/>
    </row>
    <row r="2" spans="2:23">
      <c r="P2" s="2"/>
      <c r="Q2" s="7"/>
      <c r="R2" s="7"/>
      <c r="S2" s="7"/>
      <c r="T2" s="7"/>
      <c r="U2" s="7"/>
      <c r="V2" s="7"/>
      <c r="W2" s="7"/>
    </row>
    <row r="3" spans="2:23">
      <c r="P3" s="2"/>
      <c r="Q3" s="7"/>
      <c r="R3" s="7"/>
      <c r="S3" s="7"/>
      <c r="T3" s="7"/>
      <c r="U3" s="7"/>
      <c r="V3" s="7"/>
      <c r="W3" s="7"/>
    </row>
    <row r="4" spans="2:23" ht="15" customHeight="1">
      <c r="B4" s="25" t="s">
        <v>81</v>
      </c>
      <c r="C4" s="121">
        <v>2007</v>
      </c>
      <c r="D4" s="121">
        <v>2008</v>
      </c>
      <c r="E4" s="121">
        <v>2009</v>
      </c>
      <c r="F4" s="121">
        <v>2010</v>
      </c>
      <c r="G4" s="121">
        <v>2011</v>
      </c>
      <c r="H4" s="121">
        <v>2012</v>
      </c>
      <c r="I4" s="120">
        <v>2013</v>
      </c>
      <c r="J4" s="120"/>
      <c r="K4" s="116"/>
      <c r="L4" s="128" t="s">
        <v>15</v>
      </c>
      <c r="Q4" s="128" t="s">
        <v>15</v>
      </c>
      <c r="R4" s="7"/>
      <c r="S4" s="7"/>
      <c r="T4" s="7"/>
      <c r="U4" s="7"/>
      <c r="V4" s="7"/>
      <c r="W4" s="7"/>
    </row>
    <row r="5" spans="2:23">
      <c r="B5" s="20" t="s">
        <v>71</v>
      </c>
      <c r="C5" s="127"/>
      <c r="D5" s="127"/>
      <c r="E5" s="127"/>
      <c r="F5" s="127"/>
      <c r="G5" s="127"/>
      <c r="H5" s="127"/>
      <c r="I5" s="19" t="s">
        <v>96</v>
      </c>
      <c r="J5" s="19" t="s">
        <v>100</v>
      </c>
      <c r="K5" s="19" t="s">
        <v>103</v>
      </c>
      <c r="L5" s="129"/>
      <c r="Q5" s="129"/>
      <c r="R5" s="7"/>
      <c r="S5" s="7"/>
      <c r="T5" s="7"/>
      <c r="U5" s="7"/>
      <c r="V5" s="7"/>
      <c r="W5" s="7"/>
    </row>
    <row r="6" spans="2:23" ht="17.25">
      <c r="B6" s="1" t="s">
        <v>13</v>
      </c>
      <c r="C6" s="18">
        <v>604.62829709000005</v>
      </c>
      <c r="D6" s="18">
        <v>1466.3539764299999</v>
      </c>
      <c r="E6" s="18">
        <v>2506.7600407800001</v>
      </c>
      <c r="F6" s="18">
        <v>3420.8330264399997</v>
      </c>
      <c r="G6" s="18">
        <v>3836.6990915799997</v>
      </c>
      <c r="H6" s="18">
        <v>4405.5954183100002</v>
      </c>
      <c r="I6" s="18">
        <v>5883.2551644900013</v>
      </c>
      <c r="J6" s="18">
        <v>5890.1727480899999</v>
      </c>
      <c r="K6" s="18">
        <v>5829.1336493199997</v>
      </c>
      <c r="L6" s="18">
        <v>0</v>
      </c>
      <c r="N6" s="18"/>
      <c r="Q6" s="18">
        <v>0</v>
      </c>
      <c r="R6" s="7"/>
      <c r="S6" s="7"/>
      <c r="T6" s="7"/>
      <c r="U6" s="7"/>
      <c r="V6" s="7"/>
      <c r="W6" s="7"/>
    </row>
    <row r="7" spans="2:23" ht="15" customHeight="1">
      <c r="B7" s="1" t="s">
        <v>6</v>
      </c>
      <c r="C7" s="18">
        <v>736.35317249000002</v>
      </c>
      <c r="D7" s="18">
        <v>909.06977262999999</v>
      </c>
      <c r="E7" s="18">
        <v>836.70579507000002</v>
      </c>
      <c r="F7" s="18">
        <v>337.29677216999994</v>
      </c>
      <c r="G7" s="18">
        <v>443.32335418999998</v>
      </c>
      <c r="H7" s="18">
        <v>1197.3689266400002</v>
      </c>
      <c r="I7" s="18">
        <v>0</v>
      </c>
      <c r="J7" s="18">
        <v>0</v>
      </c>
      <c r="K7" s="18">
        <v>0</v>
      </c>
      <c r="L7" s="18">
        <f>SUM(C7:K7)+604.53984116</f>
        <v>5064.6576343500001</v>
      </c>
      <c r="M7" s="9"/>
      <c r="N7" s="18"/>
      <c r="Q7" s="18">
        <f>SUM(C7:M7)+604.53984116</f>
        <v>10129.3152687</v>
      </c>
      <c r="R7" s="7"/>
      <c r="S7" s="7"/>
      <c r="T7" s="7"/>
      <c r="U7" s="7"/>
      <c r="V7" s="7"/>
      <c r="W7" s="7"/>
    </row>
    <row r="8" spans="2:23">
      <c r="B8" s="2" t="s">
        <v>5</v>
      </c>
      <c r="C8" s="18">
        <v>0</v>
      </c>
      <c r="D8" s="18">
        <v>0</v>
      </c>
      <c r="E8" s="18">
        <v>0</v>
      </c>
      <c r="F8" s="18">
        <v>0</v>
      </c>
      <c r="G8" s="18">
        <v>0</v>
      </c>
      <c r="H8" s="18">
        <v>0</v>
      </c>
      <c r="I8" s="18">
        <v>0</v>
      </c>
      <c r="J8" s="18">
        <v>0</v>
      </c>
      <c r="K8" s="18">
        <v>0</v>
      </c>
      <c r="L8" s="18">
        <f>SUM(C8:K8)</f>
        <v>0</v>
      </c>
      <c r="M8" s="9"/>
      <c r="N8" s="18"/>
      <c r="Q8" s="18">
        <f>SUM(C8:M8)</f>
        <v>0</v>
      </c>
      <c r="R8" s="27"/>
      <c r="S8" s="7"/>
      <c r="T8" s="7"/>
      <c r="U8" s="7"/>
      <c r="V8" s="7"/>
      <c r="W8" s="7"/>
    </row>
    <row r="9" spans="2:23">
      <c r="B9" s="2" t="s">
        <v>4</v>
      </c>
      <c r="C9" s="18">
        <v>45.618088610000001</v>
      </c>
      <c r="D9" s="18">
        <v>71.251068243999981</v>
      </c>
      <c r="E9" s="18">
        <v>71.864004809999997</v>
      </c>
      <c r="F9" s="18">
        <v>70.233726179999991</v>
      </c>
      <c r="G9" s="18">
        <v>75.197106570000017</v>
      </c>
      <c r="H9" s="18">
        <v>130.65089958000002</v>
      </c>
      <c r="I9" s="18">
        <v>11.96603614</v>
      </c>
      <c r="J9" s="18">
        <v>10.842035019999999</v>
      </c>
      <c r="K9" s="18">
        <v>12.72893373</v>
      </c>
      <c r="L9" s="18">
        <f>SUM(C9:K9)</f>
        <v>500.35189888400009</v>
      </c>
      <c r="M9" s="9"/>
      <c r="N9" s="18"/>
      <c r="Q9" s="18">
        <f>SUM(C9:N9)</f>
        <v>1000.7037977680002</v>
      </c>
      <c r="R9" s="26"/>
      <c r="S9" s="7"/>
      <c r="T9" s="7"/>
      <c r="U9" s="7"/>
      <c r="V9" s="7"/>
      <c r="W9" s="7"/>
    </row>
    <row r="10" spans="2:23">
      <c r="B10" s="2" t="s">
        <v>3</v>
      </c>
      <c r="C10" s="73">
        <v>79.790718239999819</v>
      </c>
      <c r="D10" s="73">
        <v>60.418112656000289</v>
      </c>
      <c r="E10" s="73">
        <v>5.8514962699996431</v>
      </c>
      <c r="F10" s="73">
        <v>8.7419537800001308</v>
      </c>
      <c r="G10" s="73">
        <v>50.80840370000049</v>
      </c>
      <c r="H10" s="18">
        <v>150.87044336000048</v>
      </c>
      <c r="I10" s="18">
        <v>-5.0475533800000099</v>
      </c>
      <c r="J10" s="18">
        <v>-71.567069100000481</v>
      </c>
      <c r="K10" s="18">
        <v>3.3140122599997994</v>
      </c>
      <c r="L10" s="18">
        <f>L12-SUM(L6:L9,L11)</f>
        <v>283.26807455599919</v>
      </c>
      <c r="M10" s="9"/>
      <c r="N10" s="18"/>
      <c r="O10" s="9"/>
      <c r="Q10" s="18">
        <f>Q12-SUM(Q6:Q9,Q11)</f>
        <v>-11123.300742008001</v>
      </c>
      <c r="R10" s="26"/>
      <c r="S10" s="7"/>
      <c r="T10" s="7"/>
      <c r="U10" s="7"/>
      <c r="V10" s="7"/>
      <c r="W10" s="7"/>
    </row>
    <row r="11" spans="2:23" ht="17.25">
      <c r="B11" s="17" t="s">
        <v>82</v>
      </c>
      <c r="C11" s="16">
        <v>-3.6299999999999999E-2</v>
      </c>
      <c r="D11" s="16">
        <v>-0.33288917999999995</v>
      </c>
      <c r="E11" s="16">
        <v>-0.34831048999999997</v>
      </c>
      <c r="F11" s="16">
        <v>-0.40638699</v>
      </c>
      <c r="G11" s="16">
        <v>-0.43253772999999995</v>
      </c>
      <c r="H11" s="16">
        <v>-1.2305233999999998</v>
      </c>
      <c r="I11" s="16">
        <v>0</v>
      </c>
      <c r="J11" s="16">
        <v>-0.31406468999999998</v>
      </c>
      <c r="K11" s="16">
        <v>-0.25814975000000001</v>
      </c>
      <c r="L11" s="16">
        <f>SUM(C11:K11)</f>
        <v>-3.3591622299999995</v>
      </c>
      <c r="M11" s="9"/>
      <c r="N11" s="18"/>
      <c r="Q11" s="16">
        <f>SUM(C11:N11)</f>
        <v>-6.7183244599999989</v>
      </c>
      <c r="R11" s="26"/>
      <c r="S11" s="7"/>
      <c r="T11" s="7"/>
      <c r="U11" s="7"/>
      <c r="V11" s="7"/>
      <c r="W11" s="7"/>
    </row>
    <row r="12" spans="2:23" ht="30.75" customHeight="1">
      <c r="B12" s="15" t="s">
        <v>12</v>
      </c>
      <c r="C12" s="14">
        <v>1466.3539764299999</v>
      </c>
      <c r="D12" s="14">
        <v>2506.7600407800001</v>
      </c>
      <c r="E12" s="14">
        <v>3420.8330264399997</v>
      </c>
      <c r="F12" s="14">
        <v>3836.6990915799997</v>
      </c>
      <c r="G12" s="14">
        <v>4405.5954183100002</v>
      </c>
      <c r="H12" s="14">
        <v>5883.2551644900013</v>
      </c>
      <c r="I12" s="14">
        <v>5890.1727480899999</v>
      </c>
      <c r="J12" s="14">
        <v>5829.1336493199997</v>
      </c>
      <c r="K12" s="14">
        <v>5844.9184455599998</v>
      </c>
      <c r="L12" s="14">
        <f>K12</f>
        <v>5844.9184455599998</v>
      </c>
      <c r="N12" s="18"/>
      <c r="Q12" s="14">
        <f>S12</f>
        <v>0</v>
      </c>
      <c r="R12" s="7"/>
      <c r="S12" s="7"/>
      <c r="T12" s="27"/>
      <c r="U12" s="26"/>
      <c r="V12" s="7"/>
      <c r="W12" s="7"/>
    </row>
    <row r="13" spans="2:23" ht="15" customHeight="1">
      <c r="B13" s="130" t="s">
        <v>83</v>
      </c>
      <c r="C13" s="130"/>
      <c r="D13" s="130"/>
      <c r="E13" s="130"/>
      <c r="F13" s="130"/>
      <c r="G13" s="130"/>
      <c r="H13" s="130"/>
      <c r="I13" s="99"/>
      <c r="J13" s="99"/>
      <c r="K13" s="99"/>
      <c r="L13" s="99"/>
      <c r="M13" s="107"/>
      <c r="O13" s="9"/>
      <c r="Q13" s="99"/>
      <c r="R13" s="7"/>
      <c r="S13" s="7"/>
      <c r="T13" s="27"/>
      <c r="U13" s="26"/>
      <c r="V13" s="7"/>
      <c r="W13" s="7"/>
    </row>
    <row r="14" spans="2:23">
      <c r="B14" s="131" t="s">
        <v>11</v>
      </c>
      <c r="C14" s="131"/>
      <c r="D14" s="131"/>
      <c r="E14" s="131"/>
      <c r="F14" s="131"/>
      <c r="G14" s="131"/>
      <c r="H14" s="131"/>
      <c r="I14" s="131"/>
      <c r="J14" s="112"/>
      <c r="K14" s="119"/>
      <c r="L14" s="106"/>
      <c r="O14" s="9"/>
      <c r="Q14" s="97"/>
      <c r="R14" s="7"/>
      <c r="S14" s="7"/>
      <c r="T14" s="7"/>
      <c r="U14" s="7"/>
      <c r="V14" s="7"/>
      <c r="W14" s="7"/>
    </row>
    <row r="15" spans="2:23">
      <c r="G15" s="5"/>
      <c r="H15" s="5"/>
      <c r="P15" s="2"/>
      <c r="Q15" s="7"/>
      <c r="R15" s="7"/>
      <c r="S15" s="7"/>
      <c r="T15" s="7"/>
      <c r="U15" s="7"/>
      <c r="V15" s="7"/>
      <c r="W15" s="7"/>
    </row>
    <row r="16" spans="2:23">
      <c r="B16" s="93" t="s">
        <v>25</v>
      </c>
      <c r="C16" s="122">
        <v>2007</v>
      </c>
      <c r="D16" s="122">
        <v>2008</v>
      </c>
      <c r="E16" s="122">
        <v>2009</v>
      </c>
      <c r="F16" s="122">
        <v>2010</v>
      </c>
      <c r="G16" s="122">
        <v>2011</v>
      </c>
      <c r="H16" s="122" t="s">
        <v>97</v>
      </c>
      <c r="I16" s="122">
        <v>2013</v>
      </c>
      <c r="J16" s="122"/>
      <c r="K16" s="122"/>
      <c r="P16" s="104"/>
      <c r="R16" s="7"/>
      <c r="S16" s="7"/>
      <c r="T16" s="7"/>
      <c r="U16" s="7"/>
      <c r="V16" s="7"/>
    </row>
    <row r="17" spans="2:22" ht="18" customHeight="1">
      <c r="B17" s="94" t="s">
        <v>0</v>
      </c>
      <c r="C17" s="123"/>
      <c r="D17" s="123"/>
      <c r="E17" s="123"/>
      <c r="F17" s="123"/>
      <c r="G17" s="123" t="s">
        <v>14</v>
      </c>
      <c r="H17" s="123"/>
      <c r="I17" s="95" t="s">
        <v>96</v>
      </c>
      <c r="J17" s="95" t="s">
        <v>100</v>
      </c>
      <c r="K17" s="19" t="s">
        <v>103</v>
      </c>
      <c r="P17" s="105"/>
      <c r="R17" s="7"/>
      <c r="S17" s="7"/>
      <c r="T17" s="7"/>
      <c r="U17" s="7"/>
      <c r="V17" s="7"/>
    </row>
    <row r="18" spans="2:22">
      <c r="B18" s="1" t="s">
        <v>24</v>
      </c>
      <c r="C18" s="30">
        <v>439.5398905400001</v>
      </c>
      <c r="D18" s="30">
        <v>736.04868406000014</v>
      </c>
      <c r="E18" s="30">
        <v>1018.5525079400002</v>
      </c>
      <c r="F18" s="30">
        <v>1142.3746059800003</v>
      </c>
      <c r="G18" s="30">
        <v>1311.0682815500002</v>
      </c>
      <c r="H18" s="30" t="s">
        <v>17</v>
      </c>
      <c r="I18" s="30" t="s">
        <v>17</v>
      </c>
      <c r="J18" s="30" t="s">
        <v>17</v>
      </c>
      <c r="K18" s="30" t="s">
        <v>17</v>
      </c>
      <c r="P18" s="18"/>
      <c r="R18" s="7"/>
      <c r="S18" s="7"/>
      <c r="T18" s="7"/>
      <c r="U18" s="7"/>
      <c r="V18" s="7"/>
    </row>
    <row r="19" spans="2:22" ht="17.25">
      <c r="B19" s="2" t="s">
        <v>79</v>
      </c>
      <c r="C19" s="18">
        <v>974.68506393000007</v>
      </c>
      <c r="D19" s="18">
        <v>1686.9250777</v>
      </c>
      <c r="E19" s="18">
        <v>2280.4240415600002</v>
      </c>
      <c r="F19" s="18">
        <v>2559.9040708399998</v>
      </c>
      <c r="G19" s="18">
        <v>2940.0599253700002</v>
      </c>
      <c r="H19" s="18">
        <v>2703.6705874600002</v>
      </c>
      <c r="I19" s="18">
        <v>2699.4648176000001</v>
      </c>
      <c r="J19" s="18">
        <v>2671.4677416100003</v>
      </c>
      <c r="K19" s="18">
        <v>2661.91839342</v>
      </c>
      <c r="L19" s="108"/>
      <c r="P19" s="18"/>
      <c r="R19" s="7"/>
      <c r="S19" s="10"/>
      <c r="T19" s="10"/>
      <c r="U19" s="10"/>
      <c r="V19" s="10"/>
    </row>
    <row r="20" spans="2:22">
      <c r="B20" s="2" t="s">
        <v>23</v>
      </c>
      <c r="C20" s="18">
        <v>52.129021959999996</v>
      </c>
      <c r="D20" s="18">
        <v>83.786279019999995</v>
      </c>
      <c r="E20" s="18">
        <v>121.85647694000001</v>
      </c>
      <c r="F20" s="18">
        <v>134.42041476</v>
      </c>
      <c r="G20" s="18">
        <v>154.46721139000002</v>
      </c>
      <c r="H20" s="18">
        <v>1029.31010982</v>
      </c>
      <c r="I20" s="18">
        <v>1003.2560398099999</v>
      </c>
      <c r="J20" s="18">
        <v>975.41703351000001</v>
      </c>
      <c r="K20" s="18">
        <v>983.53394163999997</v>
      </c>
      <c r="L20" s="108"/>
      <c r="P20" s="18"/>
      <c r="R20" s="7"/>
      <c r="S20" s="10"/>
      <c r="T20" s="10"/>
      <c r="U20" s="10"/>
      <c r="V20" s="10"/>
    </row>
    <row r="21" spans="2:22">
      <c r="B21" s="2" t="s">
        <v>19</v>
      </c>
      <c r="C21" s="18" t="s">
        <v>17</v>
      </c>
      <c r="D21" s="18" t="s">
        <v>17</v>
      </c>
      <c r="E21" s="18" t="s">
        <v>17</v>
      </c>
      <c r="F21" s="18" t="s">
        <v>17</v>
      </c>
      <c r="G21" s="18" t="s">
        <v>17</v>
      </c>
      <c r="H21" s="18">
        <v>1198.96313672</v>
      </c>
      <c r="I21" s="18">
        <v>1192.6367986300002</v>
      </c>
      <c r="J21" s="18">
        <v>1186.0693302100001</v>
      </c>
      <c r="K21" s="18">
        <v>1183.9741796800001</v>
      </c>
      <c r="L21" s="108"/>
      <c r="P21" s="18"/>
      <c r="R21" s="7"/>
      <c r="S21" s="10"/>
      <c r="T21" s="10"/>
      <c r="U21" s="10"/>
      <c r="V21" s="10"/>
    </row>
    <row r="22" spans="2:22" ht="18" customHeight="1">
      <c r="B22" s="2" t="s">
        <v>18</v>
      </c>
      <c r="C22" s="18" t="s">
        <v>17</v>
      </c>
      <c r="D22" s="18" t="s">
        <v>17</v>
      </c>
      <c r="E22" s="18" t="s">
        <v>17</v>
      </c>
      <c r="F22" s="18" t="s">
        <v>17</v>
      </c>
      <c r="G22" s="18" t="s">
        <v>17</v>
      </c>
      <c r="H22" s="16">
        <v>951.31043133000003</v>
      </c>
      <c r="I22" s="18">
        <v>994.81509204999998</v>
      </c>
      <c r="J22" s="18">
        <v>996.17954398999996</v>
      </c>
      <c r="K22" s="18">
        <v>1015.4919308200001</v>
      </c>
      <c r="L22" s="108"/>
      <c r="P22" s="18"/>
      <c r="R22" s="7"/>
      <c r="S22" s="7"/>
      <c r="T22" s="7"/>
      <c r="U22" s="7"/>
      <c r="V22" s="7"/>
    </row>
    <row r="23" spans="2:22" ht="40.5" customHeight="1">
      <c r="B23" s="22" t="s">
        <v>16</v>
      </c>
      <c r="C23" s="29">
        <f>+SUM(C18:C20)</f>
        <v>1466.3539764300003</v>
      </c>
      <c r="D23" s="29">
        <f>+SUM(D18:D20)</f>
        <v>2506.7600407800005</v>
      </c>
      <c r="E23" s="29">
        <f>+SUM(E18:E20)</f>
        <v>3420.8330264400001</v>
      </c>
      <c r="F23" s="29">
        <f>+SUM(F18:F20)</f>
        <v>3836.6990915800002</v>
      </c>
      <c r="G23" s="29">
        <v>4405.5954183100002</v>
      </c>
      <c r="H23" s="28">
        <v>5883.2542653299997</v>
      </c>
      <c r="I23" s="29">
        <v>5890.1727480899999</v>
      </c>
      <c r="J23" s="29">
        <v>5829.1336493199997</v>
      </c>
      <c r="K23" s="29">
        <v>5844.9184455600007</v>
      </c>
      <c r="L23" s="108"/>
      <c r="P23" s="28"/>
      <c r="R23" s="7"/>
      <c r="S23" s="7"/>
      <c r="T23" s="7"/>
      <c r="U23" s="7"/>
      <c r="V23" s="7"/>
    </row>
    <row r="24" spans="2:22" ht="15" customHeight="1">
      <c r="B24" s="124" t="s">
        <v>84</v>
      </c>
      <c r="C24" s="124"/>
      <c r="D24" s="124"/>
      <c r="E24" s="124"/>
      <c r="F24" s="124"/>
      <c r="G24" s="124"/>
      <c r="H24" s="124"/>
      <c r="I24" s="124"/>
      <c r="J24" s="113"/>
      <c r="K24" s="117"/>
      <c r="P24" s="102"/>
      <c r="R24" s="12"/>
      <c r="S24" s="13"/>
      <c r="T24" s="7"/>
      <c r="U24" s="7"/>
      <c r="V24" s="7"/>
    </row>
    <row r="25" spans="2:22" ht="15" customHeight="1">
      <c r="B25" s="125" t="s">
        <v>85</v>
      </c>
      <c r="C25" s="125"/>
      <c r="D25" s="125"/>
      <c r="E25" s="125"/>
      <c r="F25" s="125"/>
      <c r="G25" s="125"/>
      <c r="H25" s="125"/>
      <c r="I25" s="125"/>
      <c r="J25" s="114"/>
      <c r="K25" s="118"/>
      <c r="P25" s="103"/>
      <c r="Q25" s="128" t="s">
        <v>15</v>
      </c>
      <c r="R25" s="12"/>
      <c r="S25" s="13"/>
      <c r="T25" s="11"/>
      <c r="U25" s="7"/>
      <c r="V25" s="7"/>
    </row>
    <row r="26" spans="2:22">
      <c r="B26" s="2"/>
      <c r="C26" s="28"/>
      <c r="D26" s="28"/>
      <c r="E26" s="28"/>
      <c r="F26" s="28"/>
      <c r="G26" s="28"/>
      <c r="H26" s="28"/>
      <c r="I26" s="28"/>
      <c r="J26" s="28"/>
      <c r="K26" s="28"/>
      <c r="P26" s="2"/>
      <c r="Q26" s="129"/>
      <c r="R26" s="12"/>
      <c r="S26" s="13"/>
      <c r="T26" s="11"/>
      <c r="U26" s="7"/>
      <c r="V26" s="7"/>
    </row>
    <row r="27" spans="2:22">
      <c r="G27" s="5"/>
      <c r="H27" s="5"/>
      <c r="P27" s="2"/>
      <c r="Q27" s="88">
        <v>0</v>
      </c>
      <c r="R27" s="12"/>
      <c r="S27" s="13"/>
      <c r="T27" s="11"/>
      <c r="U27" s="7"/>
      <c r="V27" s="7"/>
    </row>
    <row r="28" spans="2:22" ht="17.25">
      <c r="B28" s="25" t="s">
        <v>22</v>
      </c>
      <c r="C28" s="121">
        <v>2007</v>
      </c>
      <c r="D28" s="121">
        <v>2008</v>
      </c>
      <c r="E28" s="121">
        <v>2009</v>
      </c>
      <c r="F28" s="121">
        <v>2010</v>
      </c>
      <c r="G28" s="121">
        <v>2011</v>
      </c>
      <c r="H28" s="121">
        <v>2012</v>
      </c>
      <c r="I28" s="121">
        <v>2013</v>
      </c>
      <c r="J28" s="121"/>
      <c r="K28" s="121"/>
      <c r="P28" s="104"/>
      <c r="Q28" s="18">
        <v>5064.6576343500001</v>
      </c>
      <c r="R28" s="12"/>
      <c r="S28" s="13"/>
      <c r="T28" s="11"/>
      <c r="U28" s="7"/>
      <c r="V28" s="7"/>
    </row>
    <row r="29" spans="2:22">
      <c r="B29" s="20" t="s">
        <v>0</v>
      </c>
      <c r="C29" s="127"/>
      <c r="D29" s="127"/>
      <c r="E29" s="127"/>
      <c r="F29" s="127"/>
      <c r="G29" s="127" t="s">
        <v>14</v>
      </c>
      <c r="H29" s="123"/>
      <c r="I29" s="19" t="str">
        <f>I17</f>
        <v>Enero</v>
      </c>
      <c r="J29" s="19" t="s">
        <v>100</v>
      </c>
      <c r="K29" s="19" t="s">
        <v>103</v>
      </c>
      <c r="P29" s="105"/>
      <c r="Q29" s="72">
        <v>0</v>
      </c>
      <c r="R29" s="12"/>
      <c r="S29" s="13"/>
      <c r="T29" s="11"/>
      <c r="U29" s="7"/>
      <c r="V29" s="7"/>
    </row>
    <row r="30" spans="2:22">
      <c r="B30" s="24" t="s">
        <v>21</v>
      </c>
      <c r="C30" s="23">
        <f>980.14428589+46.6698</f>
        <v>1026.8140858899999</v>
      </c>
      <c r="D30" s="23">
        <v>2102.5479856900001</v>
      </c>
      <c r="E30" s="23">
        <v>2689.7881777399998</v>
      </c>
      <c r="F30" s="23">
        <v>3024.63474094</v>
      </c>
      <c r="G30" s="23">
        <v>3652.5785176300001</v>
      </c>
      <c r="H30" s="23">
        <v>3713.5393077399999</v>
      </c>
      <c r="I30" s="23">
        <v>3587.53730791</v>
      </c>
      <c r="J30" s="23">
        <v>3596.1933949599998</v>
      </c>
      <c r="K30" s="23">
        <v>3643.1525803499999</v>
      </c>
      <c r="P30" s="18"/>
      <c r="Q30" s="72">
        <v>389.34603457399999</v>
      </c>
      <c r="R30" s="12"/>
      <c r="S30" s="13"/>
      <c r="T30" s="11"/>
      <c r="U30" s="7"/>
      <c r="V30" s="7"/>
    </row>
    <row r="31" spans="2:22">
      <c r="B31" s="2" t="s">
        <v>20</v>
      </c>
      <c r="C31" s="18">
        <v>439.53989053999999</v>
      </c>
      <c r="D31" s="18">
        <v>404.21205509000004</v>
      </c>
      <c r="E31" s="18">
        <v>731.04484869999987</v>
      </c>
      <c r="F31" s="18">
        <v>812.06435063999993</v>
      </c>
      <c r="G31" s="18">
        <v>753.01690068000005</v>
      </c>
      <c r="H31" s="18">
        <v>37.106765679999988</v>
      </c>
      <c r="I31" s="18">
        <v>134.39439499</v>
      </c>
      <c r="J31" s="18">
        <v>69.777923699999803</v>
      </c>
      <c r="K31" s="18">
        <v>16.737535019999861</v>
      </c>
      <c r="P31" s="18"/>
      <c r="Q31" s="73">
        <v>170.62405178599965</v>
      </c>
      <c r="R31" s="12"/>
      <c r="S31" s="13"/>
      <c r="T31" s="11"/>
      <c r="U31" s="7"/>
      <c r="V31" s="7"/>
    </row>
    <row r="32" spans="2:22">
      <c r="B32" s="2" t="s">
        <v>19</v>
      </c>
      <c r="C32" s="18" t="s">
        <v>17</v>
      </c>
      <c r="D32" s="18" t="s">
        <v>17</v>
      </c>
      <c r="E32" s="18" t="s">
        <v>17</v>
      </c>
      <c r="F32" s="18" t="s">
        <v>17</v>
      </c>
      <c r="G32" s="18" t="s">
        <v>17</v>
      </c>
      <c r="H32" s="18">
        <v>1186.7403704200001</v>
      </c>
      <c r="I32" s="18">
        <v>1178.23497776</v>
      </c>
      <c r="J32" s="18">
        <v>1172.0107510299999</v>
      </c>
      <c r="K32" s="18">
        <v>1177.5112725199999</v>
      </c>
      <c r="P32" s="18"/>
      <c r="Q32" s="16">
        <v>-2.11109013</v>
      </c>
      <c r="R32" s="12"/>
      <c r="S32" s="13"/>
      <c r="T32" s="11"/>
      <c r="U32" s="7"/>
      <c r="V32" s="7"/>
    </row>
    <row r="33" spans="2:25">
      <c r="B33" s="2" t="s">
        <v>18</v>
      </c>
      <c r="C33" s="18" t="s">
        <v>17</v>
      </c>
      <c r="D33" s="18" t="s">
        <v>17</v>
      </c>
      <c r="E33" s="18" t="s">
        <v>17</v>
      </c>
      <c r="F33" s="18" t="s">
        <v>17</v>
      </c>
      <c r="G33" s="18" t="s">
        <v>17</v>
      </c>
      <c r="H33" s="18">
        <v>945.8678214900001</v>
      </c>
      <c r="I33" s="18">
        <v>990.00606743000003</v>
      </c>
      <c r="J33" s="18">
        <v>991.15157963000001</v>
      </c>
      <c r="K33" s="18">
        <v>1007.51705767</v>
      </c>
      <c r="P33" s="18"/>
      <c r="Q33" s="74">
        <v>5622.5166305800003</v>
      </c>
      <c r="R33" s="12"/>
      <c r="S33" s="13"/>
      <c r="T33" s="7"/>
      <c r="U33" s="11"/>
      <c r="V33" s="7"/>
    </row>
    <row r="34" spans="2:25" ht="15" customHeight="1">
      <c r="B34" s="22" t="s">
        <v>16</v>
      </c>
      <c r="C34" s="21">
        <f>+SUM(C30:C33)</f>
        <v>1466.3539764299999</v>
      </c>
      <c r="D34" s="21">
        <f>+SUM(D30:D33)</f>
        <v>2506.7600407800001</v>
      </c>
      <c r="E34" s="21">
        <f>+SUM(E30:E33)</f>
        <v>3420.8330264399997</v>
      </c>
      <c r="F34" s="21">
        <f>+SUM(F30:F33)</f>
        <v>3836.6990915799997</v>
      </c>
      <c r="G34" s="21">
        <v>4405.5954183100002</v>
      </c>
      <c r="H34" s="21">
        <v>5883.2542653300006</v>
      </c>
      <c r="I34" s="21">
        <v>5890.1727480899999</v>
      </c>
      <c r="J34" s="21">
        <v>5829.1336493199997</v>
      </c>
      <c r="K34" s="21">
        <v>5844.9184455599998</v>
      </c>
      <c r="P34" s="14"/>
      <c r="Q34" s="75"/>
      <c r="R34" s="12"/>
      <c r="S34" s="13"/>
      <c r="T34" s="7"/>
      <c r="U34" s="11"/>
      <c r="V34" s="7"/>
    </row>
    <row r="35" spans="2:25" ht="37.5" customHeight="1">
      <c r="B35" s="126" t="s">
        <v>86</v>
      </c>
      <c r="C35" s="126"/>
      <c r="D35" s="126"/>
      <c r="E35" s="126"/>
      <c r="F35" s="126"/>
      <c r="G35" s="126"/>
      <c r="H35" s="126"/>
      <c r="I35" s="126"/>
      <c r="J35" s="111"/>
      <c r="K35" s="115"/>
      <c r="P35" s="101"/>
      <c r="Q35" s="75"/>
      <c r="R35" s="12"/>
      <c r="S35" s="11"/>
      <c r="T35" s="11"/>
      <c r="U35" s="7"/>
      <c r="V35" s="7"/>
    </row>
    <row r="36" spans="2:25">
      <c r="B36" s="6"/>
      <c r="Q36" s="9"/>
      <c r="S36" s="4"/>
    </row>
    <row r="37" spans="2:25">
      <c r="B37" s="2"/>
      <c r="Q37" s="9"/>
    </row>
    <row r="38" spans="2:25">
      <c r="Q38" s="9"/>
      <c r="S38" s="7"/>
      <c r="T38" s="7"/>
      <c r="U38" s="7"/>
      <c r="V38" s="7"/>
      <c r="W38" s="7"/>
      <c r="X38" s="7"/>
      <c r="Y38" s="7"/>
    </row>
    <row r="39" spans="2:25">
      <c r="Q39" s="9"/>
      <c r="S39" s="7"/>
      <c r="T39" s="7"/>
      <c r="U39" s="7"/>
      <c r="V39" s="7"/>
      <c r="W39" s="7"/>
      <c r="X39" s="7"/>
      <c r="Y39" s="7"/>
    </row>
    <row r="40" spans="2:25">
      <c r="Q40" s="9"/>
      <c r="S40" s="7"/>
      <c r="T40" s="10" t="s">
        <v>10</v>
      </c>
      <c r="U40" s="7"/>
      <c r="V40" s="7"/>
      <c r="W40" s="7"/>
      <c r="X40" s="7"/>
      <c r="Y40" s="7"/>
    </row>
    <row r="41" spans="2:25">
      <c r="Q41" s="9"/>
      <c r="S41" s="7"/>
      <c r="T41" s="7" t="s">
        <v>9</v>
      </c>
      <c r="U41" s="7" t="s">
        <v>8</v>
      </c>
      <c r="V41" s="7" t="s">
        <v>7</v>
      </c>
      <c r="W41" s="7"/>
      <c r="X41" s="7"/>
      <c r="Y41" s="7"/>
    </row>
    <row r="42" spans="2:25">
      <c r="S42" s="7"/>
      <c r="T42" s="8"/>
      <c r="U42" s="8"/>
      <c r="V42" s="7"/>
      <c r="W42" s="7"/>
      <c r="X42" s="7"/>
      <c r="Y42" s="7"/>
    </row>
    <row r="43" spans="2:25">
      <c r="S43" s="7"/>
      <c r="T43" s="8">
        <v>3867.2887077099995</v>
      </c>
      <c r="U43" s="8">
        <v>0</v>
      </c>
      <c r="V43" s="8">
        <v>3867.2887077099995</v>
      </c>
      <c r="W43" s="7" t="s">
        <v>6</v>
      </c>
      <c r="X43" s="7"/>
      <c r="Y43" s="7"/>
    </row>
    <row r="44" spans="2:25">
      <c r="S44" s="7"/>
      <c r="T44" s="8">
        <v>3867.2887077099995</v>
      </c>
      <c r="U44" s="8">
        <v>0</v>
      </c>
      <c r="V44" s="8">
        <v>0</v>
      </c>
      <c r="W44" s="7" t="s">
        <v>5</v>
      </c>
      <c r="X44" s="7"/>
      <c r="Y44" s="7"/>
    </row>
    <row r="45" spans="2:25">
      <c r="S45" s="7"/>
      <c r="T45" s="8">
        <v>3867.2887077099995</v>
      </c>
      <c r="U45" s="8">
        <v>347.73471604399998</v>
      </c>
      <c r="V45" s="8">
        <v>347.73471604399998</v>
      </c>
      <c r="W45" s="7" t="s">
        <v>4</v>
      </c>
      <c r="X45" s="7"/>
      <c r="Y45" s="7"/>
    </row>
    <row r="46" spans="2:25">
      <c r="S46" s="7"/>
      <c r="T46" s="8">
        <v>4215.0234237539999</v>
      </c>
      <c r="U46" s="8">
        <v>251.39094305600065</v>
      </c>
      <c r="V46" s="8">
        <v>251.39094305600065</v>
      </c>
      <c r="W46" s="7" t="s">
        <v>3</v>
      </c>
      <c r="X46" s="7"/>
      <c r="Y46" s="7"/>
    </row>
    <row r="47" spans="2:25">
      <c r="S47" s="7"/>
      <c r="T47" s="8">
        <v>4464.6957825500003</v>
      </c>
      <c r="U47" s="8">
        <v>1.7185842599999999</v>
      </c>
      <c r="V47" s="8">
        <v>-1.7185842599999999</v>
      </c>
      <c r="W47" s="7" t="s">
        <v>2</v>
      </c>
      <c r="X47" s="7"/>
      <c r="Y47" s="7"/>
    </row>
    <row r="48" spans="2:25">
      <c r="S48" s="7"/>
      <c r="T48" s="8">
        <v>4464.6957825500003</v>
      </c>
      <c r="U48" s="8"/>
      <c r="V48" s="8">
        <v>4464.6957825500003</v>
      </c>
      <c r="W48" s="7" t="s">
        <v>1</v>
      </c>
      <c r="X48" s="7"/>
      <c r="Y48" s="7"/>
    </row>
    <row r="49" spans="2:25">
      <c r="S49" s="7"/>
      <c r="T49" s="7"/>
      <c r="U49" s="7"/>
      <c r="V49" s="7"/>
      <c r="W49" s="7"/>
      <c r="X49" s="7"/>
      <c r="Y49" s="7"/>
    </row>
    <row r="50" spans="2:25">
      <c r="S50" s="7"/>
      <c r="T50" s="7"/>
      <c r="U50" s="7"/>
      <c r="V50" s="7"/>
      <c r="W50" s="7"/>
      <c r="X50" s="7"/>
      <c r="Y50" s="7"/>
    </row>
    <row r="51" spans="2:25"/>
    <row r="52" spans="2:25"/>
    <row r="53" spans="2:25"/>
    <row r="54" spans="2:25"/>
    <row r="55" spans="2:25"/>
    <row r="56" spans="2:25">
      <c r="B56" s="6"/>
      <c r="C56" s="2"/>
      <c r="D56" s="2"/>
      <c r="E56" s="2"/>
      <c r="F56" s="2"/>
      <c r="G56" s="5"/>
      <c r="H56" s="2"/>
      <c r="I56" s="4"/>
      <c r="J56" s="4"/>
      <c r="K56" s="4"/>
      <c r="L56" s="2"/>
      <c r="M56" s="2"/>
      <c r="N56" s="2"/>
      <c r="O56" s="2"/>
      <c r="P56" s="2"/>
    </row>
    <row r="57" spans="2:25">
      <c r="B57" s="2"/>
      <c r="C57" s="3"/>
      <c r="D57" s="3"/>
      <c r="E57" s="3"/>
      <c r="F57" s="3"/>
      <c r="G57" s="2"/>
      <c r="H57" s="2"/>
      <c r="I57" s="2"/>
      <c r="J57" s="2"/>
      <c r="K57" s="2"/>
      <c r="L57" s="2"/>
      <c r="M57" s="2"/>
      <c r="N57" s="2"/>
      <c r="O57" s="2"/>
      <c r="P57" s="2"/>
    </row>
    <row r="58" spans="2:25">
      <c r="B58" s="2"/>
      <c r="C58" s="2"/>
      <c r="D58" s="2"/>
      <c r="E58" s="2"/>
      <c r="F58" s="2"/>
      <c r="G58" s="2"/>
      <c r="H58" s="2"/>
      <c r="I58" s="2"/>
      <c r="J58" s="2"/>
      <c r="K58" s="2"/>
      <c r="L58" s="2"/>
      <c r="M58" s="2"/>
      <c r="N58" s="2"/>
      <c r="O58" s="2"/>
      <c r="P58" s="2"/>
    </row>
    <row r="59" spans="2:25">
      <c r="B59" s="2"/>
      <c r="C59" s="2"/>
      <c r="D59" s="2"/>
      <c r="E59" s="2"/>
      <c r="F59" s="2"/>
      <c r="G59" s="2"/>
      <c r="H59" s="2"/>
      <c r="I59" s="2"/>
      <c r="J59" s="2"/>
      <c r="K59" s="2"/>
      <c r="L59" s="2"/>
      <c r="M59" s="2"/>
      <c r="N59" s="2"/>
      <c r="O59" s="2"/>
      <c r="P59" s="2"/>
    </row>
    <row r="60" spans="2:25">
      <c r="B60" s="2"/>
      <c r="C60" s="2"/>
      <c r="D60" s="2"/>
      <c r="E60" s="2"/>
      <c r="F60" s="2"/>
      <c r="G60" s="2"/>
      <c r="H60" s="2"/>
      <c r="I60" s="2"/>
      <c r="J60" s="2"/>
      <c r="K60" s="2"/>
      <c r="L60" s="2"/>
      <c r="M60" s="2"/>
      <c r="N60" s="2"/>
      <c r="O60" s="2"/>
      <c r="P60" s="2"/>
    </row>
    <row r="61" spans="2:25">
      <c r="B61" s="2"/>
      <c r="C61" s="2"/>
      <c r="D61" s="2"/>
      <c r="E61" s="2"/>
      <c r="F61" s="2"/>
      <c r="G61" s="2"/>
      <c r="H61" s="2"/>
      <c r="I61" s="2"/>
      <c r="J61" s="2"/>
      <c r="K61" s="2"/>
      <c r="L61" s="2"/>
      <c r="M61" s="2"/>
      <c r="N61" s="2"/>
      <c r="O61" s="2"/>
      <c r="P61" s="2"/>
    </row>
    <row r="62" spans="2:25">
      <c r="B62" s="2"/>
      <c r="C62" s="2"/>
      <c r="D62" s="2"/>
      <c r="E62" s="2"/>
      <c r="F62" s="2"/>
      <c r="G62" s="2"/>
      <c r="H62" s="2"/>
      <c r="I62" s="2"/>
      <c r="J62" s="2"/>
      <c r="K62" s="2"/>
      <c r="L62" s="2"/>
      <c r="M62" s="2"/>
      <c r="N62" s="2"/>
      <c r="O62" s="2"/>
      <c r="P62" s="2"/>
    </row>
    <row r="63" spans="2:25">
      <c r="B63" s="2"/>
      <c r="C63" s="2"/>
      <c r="D63" s="2"/>
      <c r="E63" s="2"/>
      <c r="F63" s="2"/>
      <c r="G63" s="2"/>
      <c r="H63" s="2"/>
      <c r="I63" s="2"/>
      <c r="J63" s="2"/>
      <c r="K63" s="2"/>
      <c r="L63" s="2"/>
      <c r="M63" s="2"/>
      <c r="N63" s="2"/>
      <c r="O63" s="2"/>
      <c r="P63" s="2"/>
    </row>
    <row r="64" spans="2:25">
      <c r="B64" s="2"/>
      <c r="C64" s="2"/>
      <c r="D64" s="2"/>
      <c r="E64" s="2"/>
      <c r="F64" s="2"/>
      <c r="G64" s="2"/>
      <c r="H64" s="2"/>
      <c r="I64" s="2"/>
      <c r="J64" s="2"/>
      <c r="K64" s="2"/>
      <c r="L64" s="2"/>
      <c r="M64" s="2"/>
      <c r="N64" s="2"/>
      <c r="O64" s="2"/>
      <c r="P64" s="2"/>
    </row>
    <row r="65" spans="2:16">
      <c r="B65" s="2"/>
      <c r="C65" s="2"/>
      <c r="D65" s="2"/>
      <c r="E65" s="2"/>
      <c r="F65" s="2"/>
      <c r="G65" s="2"/>
      <c r="H65" s="2"/>
      <c r="I65" s="2"/>
      <c r="J65" s="2"/>
      <c r="K65" s="2"/>
      <c r="L65" s="2"/>
      <c r="M65" s="2"/>
      <c r="N65" s="2"/>
      <c r="O65" s="2"/>
      <c r="P65" s="2"/>
    </row>
    <row r="66" spans="2:16">
      <c r="B66" s="2"/>
      <c r="C66" s="2"/>
      <c r="D66" s="2"/>
      <c r="E66" s="2"/>
      <c r="F66" s="2"/>
      <c r="G66" s="2"/>
      <c r="H66" s="2"/>
      <c r="I66" s="2"/>
      <c r="J66" s="2"/>
      <c r="K66" s="2"/>
      <c r="L66" s="2"/>
      <c r="M66" s="2"/>
      <c r="N66" s="2"/>
      <c r="O66" s="2"/>
      <c r="P66" s="2"/>
    </row>
    <row r="67" spans="2:16">
      <c r="B67" s="2"/>
      <c r="C67" s="2"/>
      <c r="D67" s="2"/>
      <c r="E67" s="2"/>
      <c r="F67" s="2"/>
      <c r="G67" s="2"/>
      <c r="H67" s="2"/>
      <c r="I67" s="2"/>
      <c r="J67" s="2"/>
      <c r="K67" s="2"/>
      <c r="L67" s="2"/>
      <c r="M67" s="2"/>
      <c r="N67" s="2"/>
      <c r="O67" s="2"/>
      <c r="P67" s="2"/>
    </row>
    <row r="68" spans="2:16">
      <c r="B68" s="2"/>
      <c r="C68" s="2"/>
      <c r="D68" s="2"/>
      <c r="E68" s="2"/>
      <c r="F68" s="2"/>
      <c r="G68" s="2"/>
      <c r="H68" s="2"/>
      <c r="I68" s="2"/>
      <c r="J68" s="2"/>
      <c r="K68" s="2"/>
      <c r="L68" s="2"/>
      <c r="M68" s="2"/>
      <c r="N68" s="2"/>
      <c r="O68" s="2"/>
      <c r="P68" s="2"/>
    </row>
    <row r="69" spans="2:16">
      <c r="B69" s="2"/>
      <c r="C69" s="2"/>
      <c r="D69" s="2"/>
      <c r="E69" s="2"/>
      <c r="F69" s="2"/>
      <c r="G69" s="2"/>
      <c r="H69" s="2"/>
      <c r="I69" s="2"/>
      <c r="J69" s="2"/>
      <c r="K69" s="2"/>
      <c r="L69" s="2"/>
      <c r="M69" s="2"/>
      <c r="N69" s="2"/>
      <c r="O69" s="2"/>
      <c r="P69" s="2"/>
    </row>
    <row r="70" spans="2:16">
      <c r="B70" s="2"/>
      <c r="C70" s="2"/>
      <c r="D70" s="2"/>
      <c r="E70" s="2"/>
      <c r="F70" s="2"/>
      <c r="G70" s="2"/>
      <c r="H70" s="2"/>
      <c r="I70" s="2"/>
      <c r="J70" s="2"/>
      <c r="K70" s="2"/>
      <c r="L70" s="2"/>
      <c r="M70" s="2"/>
      <c r="N70" s="2"/>
      <c r="O70" s="2"/>
      <c r="P70" s="2"/>
    </row>
    <row r="71" spans="2:16">
      <c r="B71" s="2"/>
      <c r="C71" s="2"/>
      <c r="D71" s="2"/>
      <c r="E71" s="2"/>
      <c r="F71" s="2"/>
      <c r="G71" s="2"/>
      <c r="H71" s="2"/>
      <c r="I71" s="2"/>
      <c r="J71" s="2"/>
      <c r="K71" s="2"/>
      <c r="L71" s="2"/>
      <c r="M71" s="2"/>
      <c r="N71" s="2"/>
      <c r="O71" s="2"/>
      <c r="P71" s="2"/>
    </row>
    <row r="72" spans="2:16">
      <c r="B72" s="2"/>
      <c r="C72" s="2"/>
      <c r="D72" s="2"/>
      <c r="E72" s="2"/>
      <c r="F72" s="2"/>
      <c r="G72" s="2"/>
      <c r="H72" s="2"/>
      <c r="I72" s="2"/>
      <c r="J72" s="2"/>
      <c r="K72" s="2"/>
      <c r="L72" s="2"/>
      <c r="M72" s="2"/>
      <c r="N72" s="2"/>
      <c r="O72" s="2"/>
      <c r="P72" s="2"/>
    </row>
    <row r="73" spans="2:16">
      <c r="B73" s="2"/>
      <c r="C73" s="2"/>
      <c r="D73" s="2"/>
      <c r="E73" s="2"/>
      <c r="F73" s="2"/>
      <c r="G73" s="2"/>
      <c r="H73" s="2"/>
      <c r="I73" s="2"/>
      <c r="J73" s="2"/>
      <c r="K73" s="2"/>
      <c r="L73" s="2"/>
      <c r="M73" s="2"/>
      <c r="N73" s="2"/>
      <c r="O73" s="2"/>
      <c r="P73" s="2"/>
    </row>
    <row r="74" spans="2:16">
      <c r="B74" s="2"/>
      <c r="C74" s="2"/>
      <c r="D74" s="2"/>
      <c r="E74" s="2"/>
      <c r="F74" s="2"/>
      <c r="G74" s="2"/>
      <c r="H74" s="2"/>
      <c r="I74" s="2"/>
      <c r="J74" s="2"/>
      <c r="K74" s="2"/>
      <c r="L74" s="2"/>
      <c r="M74" s="2"/>
      <c r="N74" s="2"/>
      <c r="O74" s="2"/>
      <c r="P74" s="2"/>
    </row>
    <row r="75" spans="2:16">
      <c r="B75" s="2"/>
      <c r="C75" s="2"/>
      <c r="D75" s="2"/>
      <c r="E75" s="2"/>
      <c r="F75" s="2"/>
      <c r="G75" s="2"/>
      <c r="H75" s="2"/>
      <c r="I75" s="2"/>
      <c r="J75" s="2"/>
      <c r="K75" s="2"/>
      <c r="L75" s="2"/>
      <c r="M75" s="2"/>
      <c r="N75" s="2"/>
      <c r="O75" s="2"/>
      <c r="P75" s="2"/>
    </row>
  </sheetData>
  <mergeCells count="29">
    <mergeCell ref="Q25:Q26"/>
    <mergeCell ref="C4:C5"/>
    <mergeCell ref="D4:D5"/>
    <mergeCell ref="E4:E5"/>
    <mergeCell ref="F4:F5"/>
    <mergeCell ref="G4:G5"/>
    <mergeCell ref="D16:D17"/>
    <mergeCell ref="E16:E17"/>
    <mergeCell ref="F16:F17"/>
    <mergeCell ref="G16:G17"/>
    <mergeCell ref="Q4:Q5"/>
    <mergeCell ref="B13:H13"/>
    <mergeCell ref="B14:I14"/>
    <mergeCell ref="C16:C17"/>
    <mergeCell ref="H4:H5"/>
    <mergeCell ref="L4:L5"/>
    <mergeCell ref="B35:I35"/>
    <mergeCell ref="C28:C29"/>
    <mergeCell ref="D28:D29"/>
    <mergeCell ref="E28:E29"/>
    <mergeCell ref="F28:F29"/>
    <mergeCell ref="G28:G29"/>
    <mergeCell ref="I28:K28"/>
    <mergeCell ref="I4:J4"/>
    <mergeCell ref="H16:H17"/>
    <mergeCell ref="B24:I24"/>
    <mergeCell ref="B25:I25"/>
    <mergeCell ref="I16:K16"/>
    <mergeCell ref="H28:H29"/>
  </mergeCells>
  <conditionalFormatting sqref="F30:K31 C26:G28 F33 C31:C33 E31:E33 C27:F32 F31:P32 Q27:Q33 C27:I29 L27:P32 J27:K27 J29:J32 K30:K32">
    <cfRule type="cellIs" dxfId="21" priority="19" operator="lessThan">
      <formula>0</formula>
    </cfRule>
  </conditionalFormatting>
  <conditionalFormatting sqref="C6:F11 G10:H11 G6:H8 I11:Q11">
    <cfRule type="cellIs" dxfId="20" priority="8" operator="lessThan">
      <formula>0</formula>
    </cfRule>
  </conditionalFormatting>
  <conditionalFormatting sqref="C6:F11 G10:H11 G6:H8 I11:P11">
    <cfRule type="cellIs" dxfId="19" priority="7" operator="lessThan">
      <formula>0</formula>
    </cfRule>
  </conditionalFormatting>
  <conditionalFormatting sqref="C6:F11 G10:H11 G6:H8 I11:P11">
    <cfRule type="cellIs" dxfId="18" priority="6" operator="lessThan">
      <formula>0</formula>
    </cfRule>
  </conditionalFormatting>
  <conditionalFormatting sqref="C6:F11 G10:H11 G6:H8 I11:P11">
    <cfRule type="cellIs" dxfId="17" priority="5" operator="lessThan">
      <formula>0</formula>
    </cfRule>
  </conditionalFormatting>
  <conditionalFormatting sqref="C6:F11 G10:H11 G6:H8 I11:P11">
    <cfRule type="cellIs" dxfId="16" priority="4" operator="lessThan">
      <formula>0</formula>
    </cfRule>
  </conditionalFormatting>
  <conditionalFormatting sqref="C6:F11 G10:H11 G6:H8 I11:P11">
    <cfRule type="cellIs" dxfId="15" priority="3" operator="lessThan">
      <formula>0</formula>
    </cfRule>
  </conditionalFormatting>
  <conditionalFormatting sqref="C6:F11 G10:H11 G6:H8 I11:L11">
    <cfRule type="cellIs" dxfId="14" priority="2" operator="lessThan">
      <formula>0</formula>
    </cfRule>
  </conditionalFormatting>
  <conditionalFormatting sqref="K11:L11">
    <cfRule type="cellIs" dxfId="4" priority="1" operator="lessThan">
      <formula>0</formula>
    </cfRule>
  </conditionalFormatting>
  <pageMargins left="0.70866141732283472" right="0.70866141732283472" top="0.74803149606299213" bottom="0.74803149606299213" header="0.31496062992125984" footer="0.31496062992125984"/>
  <pageSetup scale="75" orientation="landscape" r:id="rId1"/>
  <ignoredErrors>
    <ignoredError sqref="C23:F23" formulaRange="1"/>
    <ignoredError sqref="L10" formula="1"/>
  </ignoredErrors>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topLeftCell="C1" zoomScale="85" zoomScaleNormal="85" zoomScaleSheetLayoutView="85" workbookViewId="0">
      <selection activeCell="G11" sqref="G1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69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8" t="s">
        <v>72</v>
      </c>
      <c r="C5" s="138" t="s">
        <v>103</v>
      </c>
      <c r="D5" s="133" t="s">
        <v>92</v>
      </c>
      <c r="E5" s="133" t="s">
        <v>93</v>
      </c>
      <c r="F5" s="133" t="s">
        <v>94</v>
      </c>
      <c r="G5" s="133" t="s">
        <v>95</v>
      </c>
      <c r="H5" s="133" t="s">
        <v>73</v>
      </c>
    </row>
    <row r="6" spans="1:13" ht="20.25" customHeight="1">
      <c r="B6" s="137"/>
      <c r="C6" s="139"/>
      <c r="D6" s="129"/>
      <c r="E6" s="129"/>
      <c r="F6" s="129"/>
      <c r="G6" s="129"/>
      <c r="H6" s="129"/>
    </row>
    <row r="7" spans="1:13" ht="20.25" customHeight="1">
      <c r="B7" s="90" t="s">
        <v>27</v>
      </c>
      <c r="C7" s="63">
        <v>-3.413719065999743E-3</v>
      </c>
      <c r="D7" s="33">
        <v>-2.7123189960978067E-2</v>
      </c>
      <c r="E7" s="33">
        <v>-2.7123189960978067E-2</v>
      </c>
      <c r="F7" s="33">
        <v>-5.7415770814900347E-3</v>
      </c>
      <c r="G7" s="33"/>
      <c r="H7" s="33"/>
    </row>
    <row r="8" spans="1:13" ht="20.25" customHeight="1">
      <c r="B8" s="91" t="s">
        <v>74</v>
      </c>
      <c r="C8" s="33">
        <v>7.8666315249997787E-3</v>
      </c>
      <c r="D8" s="33">
        <v>-1.3598468679529074E-2</v>
      </c>
      <c r="E8" s="33">
        <v>-1.3598468679529074E-2</v>
      </c>
      <c r="F8" s="33">
        <v>4.7265367516986956E-2</v>
      </c>
      <c r="G8" s="33"/>
      <c r="H8" s="33"/>
    </row>
    <row r="9" spans="1:13" ht="20.25" customHeight="1">
      <c r="B9" s="90" t="s">
        <v>19</v>
      </c>
      <c r="C9" s="33">
        <v>-1.7664650609959809E-3</v>
      </c>
      <c r="D9" s="33">
        <v>-1.2501598556516891E-2</v>
      </c>
      <c r="E9" s="33">
        <v>-1.2501598556516891E-2</v>
      </c>
      <c r="F9" s="33">
        <v>5.4477013062295798E-2</v>
      </c>
      <c r="G9" s="33"/>
      <c r="H9" s="33"/>
    </row>
    <row r="10" spans="1:13" ht="20.25" customHeight="1">
      <c r="B10" s="64" t="s">
        <v>18</v>
      </c>
      <c r="C10" s="35">
        <v>1.9386452138002941E-2</v>
      </c>
      <c r="D10" s="35">
        <v>6.7466409590381637E-2</v>
      </c>
      <c r="E10" s="35">
        <v>6.7466409590381637E-2</v>
      </c>
      <c r="F10" s="35">
        <v>0.11232224320242468</v>
      </c>
      <c r="G10" s="35"/>
      <c r="H10" s="35"/>
    </row>
    <row r="11" spans="1:13" ht="20.25" customHeight="1">
      <c r="B11" s="6" t="s">
        <v>75</v>
      </c>
      <c r="C11" s="34">
        <v>2.7050767349998672E-3</v>
      </c>
      <c r="D11" s="66">
        <v>-6.4692621344053514E-3</v>
      </c>
      <c r="E11" s="66">
        <v>-6.4692621344053514E-3</v>
      </c>
      <c r="F11" s="66">
        <v>3.4823986910227589E-2</v>
      </c>
      <c r="G11" s="66">
        <v>3.6089394271040076E-2</v>
      </c>
      <c r="H11" s="66">
        <v>4.657409471120455E-2</v>
      </c>
    </row>
    <row r="12" spans="1:13" ht="20.25" customHeight="1">
      <c r="B12" s="65" t="s">
        <v>26</v>
      </c>
      <c r="C12" s="33">
        <v>-1.605746883582948E-3</v>
      </c>
      <c r="D12" s="33">
        <v>-1.2661930631007512E-2</v>
      </c>
      <c r="E12" s="33">
        <v>-1.2661930631007512E-2</v>
      </c>
      <c r="F12" s="33">
        <v>-3.5160078405749529E-2</v>
      </c>
      <c r="G12" s="33">
        <v>-3.524127305461866E-2</v>
      </c>
      <c r="H12" s="33">
        <v>-2.1785638978443878E-2</v>
      </c>
    </row>
    <row r="13" spans="1:13" ht="20.25" customHeight="1">
      <c r="B13" s="32" t="s">
        <v>76</v>
      </c>
      <c r="C13" s="31">
        <f>ROUND(C12,4)+ROUND(C11,4)</f>
        <v>1.1000000000000001E-3</v>
      </c>
      <c r="D13" s="31">
        <f t="shared" ref="D13:H13" si="0">ROUND(D12,4)+ROUND(D11,4)</f>
        <v>-1.9199999999999998E-2</v>
      </c>
      <c r="E13" s="31">
        <f t="shared" si="0"/>
        <v>-1.9199999999999998E-2</v>
      </c>
      <c r="F13" s="31">
        <f t="shared" si="0"/>
        <v>-4.0000000000000452E-4</v>
      </c>
      <c r="G13" s="31">
        <f t="shared" si="0"/>
        <v>8.9999999999999802E-4</v>
      </c>
      <c r="H13" s="31">
        <f t="shared" si="0"/>
        <v>2.4800000000000003E-2</v>
      </c>
    </row>
    <row r="14" spans="1:13" ht="20.25" customHeight="1">
      <c r="B14" s="134" t="s">
        <v>77</v>
      </c>
      <c r="C14" s="134"/>
      <c r="D14" s="134"/>
      <c r="E14" s="134"/>
      <c r="F14" s="134"/>
      <c r="G14" s="134"/>
      <c r="H14" s="134"/>
    </row>
    <row r="15" spans="1:13" s="58" customFormat="1" ht="20.25" customHeight="1">
      <c r="B15" s="140" t="s">
        <v>78</v>
      </c>
      <c r="C15" s="140"/>
      <c r="D15" s="140"/>
      <c r="E15" s="140"/>
      <c r="F15" s="98"/>
      <c r="G15" s="98"/>
      <c r="H15" s="98"/>
    </row>
    <row r="16" spans="1:13" s="58" customFormat="1" ht="12.75" customHeight="1">
      <c r="B16" s="135"/>
      <c r="C16" s="135"/>
      <c r="D16" s="135"/>
      <c r="E16" s="135"/>
      <c r="F16" s="135"/>
      <c r="G16" s="135"/>
      <c r="H16" s="135"/>
    </row>
    <row r="17" spans="2:8" s="58" customFormat="1" ht="12.75" customHeight="1">
      <c r="B17" s="135"/>
      <c r="C17" s="135"/>
      <c r="D17" s="135"/>
      <c r="E17" s="135"/>
      <c r="F17" s="135"/>
      <c r="G17" s="135"/>
      <c r="H17" s="135"/>
    </row>
    <row r="18" spans="2:8" ht="15" customHeight="1">
      <c r="B18" s="136"/>
      <c r="C18" s="136"/>
      <c r="D18" s="136"/>
      <c r="E18" s="136"/>
      <c r="F18" s="136"/>
      <c r="G18" s="136"/>
      <c r="H18" s="136"/>
    </row>
    <row r="19" spans="2:8" ht="15" customHeight="1">
      <c r="B19" s="59"/>
      <c r="C19" s="59"/>
      <c r="D19" s="59"/>
      <c r="E19" s="59"/>
      <c r="F19" s="59"/>
      <c r="G19" s="59"/>
      <c r="H19" s="59"/>
    </row>
    <row r="20" spans="2:8" ht="15" customHeight="1"/>
    <row r="21" spans="2:8" ht="121.5" customHeight="1">
      <c r="B21" s="132" t="s">
        <v>70</v>
      </c>
      <c r="C21" s="132"/>
      <c r="D21" s="132"/>
      <c r="E21" s="132"/>
      <c r="F21" s="132"/>
      <c r="G21" s="132"/>
      <c r="H21" s="132"/>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3" priority="12" operator="lessThan">
      <formula>0</formula>
    </cfRule>
  </conditionalFormatting>
  <conditionalFormatting sqref="C13:H13">
    <cfRule type="cellIs" dxfId="12" priority="11" operator="lessThan">
      <formula>0</formula>
    </cfRule>
  </conditionalFormatting>
  <conditionalFormatting sqref="C12:H13">
    <cfRule type="cellIs" dxfId="11" priority="10" operator="lessThan">
      <formula>0</formula>
    </cfRule>
  </conditionalFormatting>
  <conditionalFormatting sqref="C7:H13">
    <cfRule type="cellIs" dxfId="10" priority="7" operator="lessThan">
      <formula>0</formula>
    </cfRule>
  </conditionalFormatting>
  <conditionalFormatting sqref="C7:H13">
    <cfRule type="cellIs" dxfId="9" priority="6" operator="lessThan">
      <formula>0</formula>
    </cfRule>
  </conditionalFormatting>
  <conditionalFormatting sqref="C7:H13">
    <cfRule type="cellIs" dxfId="8" priority="5" operator="lessThan">
      <formula>0</formula>
    </cfRule>
  </conditionalFormatting>
  <conditionalFormatting sqref="C7:H13">
    <cfRule type="cellIs" dxfId="7" priority="4" operator="lessThan">
      <formula>0</formula>
    </cfRule>
  </conditionalFormatting>
  <conditionalFormatting sqref="C7:H13">
    <cfRule type="cellIs" dxfId="6" priority="3" operator="lessThan">
      <formula>0</formula>
    </cfRule>
  </conditionalFormatting>
  <conditionalFormatting sqref="C7:H13">
    <cfRule type="cellIs" dxfId="5" priority="2" operator="lessThan">
      <formula>0</formula>
    </cfRule>
  </conditionalFormatting>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topLeftCell="A46" zoomScale="70" zoomScaleNormal="85" zoomScaleSheetLayoutView="70" workbookViewId="0">
      <selection activeCell="C78" sqref="C78"/>
    </sheetView>
  </sheetViews>
  <sheetFormatPr baseColWidth="10" defaultColWidth="0" defaultRowHeight="15" customHeight="1" zeroHeight="1"/>
  <cols>
    <col min="1" max="1" width="10.28515625" style="1" customWidth="1"/>
    <col min="2" max="2" width="13.42578125" style="39" customWidth="1"/>
    <col min="3" max="3" width="13.5703125" style="39" customWidth="1"/>
    <col min="4" max="5" width="11.2851562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41" t="s">
        <v>28</v>
      </c>
      <c r="C1" s="141"/>
      <c r="D1" s="141"/>
      <c r="E1" s="141"/>
      <c r="I1" s="38"/>
      <c r="J1" s="38"/>
      <c r="K1" s="38"/>
      <c r="L1" s="38"/>
    </row>
    <row r="2" spans="2:12" ht="26.25" customHeight="1">
      <c r="B2" s="142"/>
      <c r="C2" s="142"/>
      <c r="D2" s="142"/>
      <c r="E2" s="142"/>
    </row>
    <row r="3" spans="2:12">
      <c r="B3" s="40" t="s">
        <v>29</v>
      </c>
      <c r="C3" s="40" t="s">
        <v>30</v>
      </c>
      <c r="D3" s="41"/>
      <c r="E3" s="68" t="s">
        <v>31</v>
      </c>
      <c r="F3" s="42"/>
    </row>
    <row r="4" spans="2:12">
      <c r="B4" s="43">
        <v>39082</v>
      </c>
      <c r="C4" s="44">
        <v>0.09</v>
      </c>
      <c r="D4" s="45"/>
      <c r="E4" s="46">
        <v>604.54</v>
      </c>
      <c r="F4" s="47"/>
    </row>
    <row r="5" spans="2:12">
      <c r="B5" s="43">
        <v>39113</v>
      </c>
      <c r="C5" s="44">
        <v>607.54999999999995</v>
      </c>
      <c r="E5" s="46">
        <v>0</v>
      </c>
      <c r="F5" s="42"/>
    </row>
    <row r="6" spans="2:12">
      <c r="B6" s="43">
        <v>39141</v>
      </c>
      <c r="C6" s="44">
        <v>610.02</v>
      </c>
      <c r="E6" s="46">
        <v>0</v>
      </c>
      <c r="F6" s="42"/>
    </row>
    <row r="7" spans="2:12">
      <c r="B7" s="43">
        <v>39172</v>
      </c>
      <c r="C7" s="44">
        <v>613.48</v>
      </c>
      <c r="E7" s="46">
        <v>0</v>
      </c>
      <c r="F7" s="42"/>
    </row>
    <row r="8" spans="2:12">
      <c r="B8" s="43">
        <v>39202</v>
      </c>
      <c r="C8" s="44">
        <v>616.69000000000005</v>
      </c>
      <c r="E8" s="46">
        <v>0</v>
      </c>
      <c r="F8" s="42"/>
    </row>
    <row r="9" spans="2:12">
      <c r="B9" s="43">
        <v>39233</v>
      </c>
      <c r="C9" s="44">
        <v>609.61</v>
      </c>
      <c r="E9" s="46">
        <v>736.35</v>
      </c>
      <c r="F9" s="42"/>
    </row>
    <row r="10" spans="2:12">
      <c r="B10" s="43">
        <v>39263</v>
      </c>
      <c r="C10" s="44">
        <v>1350.27</v>
      </c>
      <c r="E10" s="46">
        <v>0</v>
      </c>
      <c r="F10" s="42"/>
    </row>
    <row r="11" spans="2:12">
      <c r="B11" s="43">
        <v>39294</v>
      </c>
      <c r="C11" s="44">
        <v>1374.8</v>
      </c>
      <c r="E11" s="46">
        <v>0</v>
      </c>
      <c r="F11" s="42"/>
    </row>
    <row r="12" spans="2:12">
      <c r="B12" s="43">
        <v>39325</v>
      </c>
      <c r="C12" s="44">
        <v>1388.52</v>
      </c>
      <c r="E12" s="46">
        <v>0</v>
      </c>
      <c r="F12" s="42"/>
    </row>
    <row r="13" spans="2:12">
      <c r="B13" s="43">
        <v>39355</v>
      </c>
      <c r="C13" s="44">
        <v>1419.17</v>
      </c>
      <c r="E13" s="46">
        <v>0</v>
      </c>
      <c r="F13" s="42"/>
    </row>
    <row r="14" spans="2:12">
      <c r="B14" s="43">
        <v>39386</v>
      </c>
      <c r="C14" s="44">
        <v>1435.86</v>
      </c>
      <c r="E14" s="46">
        <v>0</v>
      </c>
      <c r="F14" s="42"/>
    </row>
    <row r="15" spans="2:12">
      <c r="B15" s="43">
        <v>39416</v>
      </c>
      <c r="C15" s="44">
        <v>1469.34</v>
      </c>
      <c r="E15" s="46">
        <v>0</v>
      </c>
      <c r="F15" s="42"/>
    </row>
    <row r="16" spans="2:12">
      <c r="B16" s="43">
        <v>39447</v>
      </c>
      <c r="C16" s="44">
        <v>1466.35</v>
      </c>
      <c r="E16" s="46">
        <v>0</v>
      </c>
      <c r="F16" s="42"/>
    </row>
    <row r="17" spans="2:6">
      <c r="B17" s="43">
        <v>39478</v>
      </c>
      <c r="C17" s="44">
        <v>1506.3</v>
      </c>
      <c r="E17" s="46">
        <v>0</v>
      </c>
      <c r="F17" s="42"/>
    </row>
    <row r="18" spans="2:6">
      <c r="B18" s="43">
        <v>39507</v>
      </c>
      <c r="C18" s="44">
        <v>1536.97</v>
      </c>
      <c r="E18" s="46">
        <v>0</v>
      </c>
      <c r="F18" s="42"/>
    </row>
    <row r="19" spans="2:6">
      <c r="B19" s="43">
        <v>39538</v>
      </c>
      <c r="C19" s="44">
        <v>1574.3</v>
      </c>
      <c r="E19" s="46">
        <v>0</v>
      </c>
      <c r="F19" s="42"/>
    </row>
    <row r="20" spans="2:6">
      <c r="B20" s="43">
        <v>39568</v>
      </c>
      <c r="C20" s="44">
        <v>1543.36</v>
      </c>
      <c r="E20" s="46">
        <v>0</v>
      </c>
      <c r="F20" s="42"/>
    </row>
    <row r="21" spans="2:6">
      <c r="B21" s="43">
        <v>39599</v>
      </c>
      <c r="C21" s="44">
        <v>1525.28</v>
      </c>
      <c r="E21" s="46">
        <v>909.07</v>
      </c>
      <c r="F21" s="42"/>
    </row>
    <row r="22" spans="2:6">
      <c r="B22" s="43">
        <v>39629</v>
      </c>
      <c r="C22" s="44">
        <v>2451.71</v>
      </c>
      <c r="E22" s="46">
        <v>0</v>
      </c>
      <c r="F22" s="42"/>
    </row>
    <row r="23" spans="2:6">
      <c r="B23" s="43">
        <v>39660</v>
      </c>
      <c r="C23" s="44">
        <v>2452.27</v>
      </c>
      <c r="E23" s="46">
        <v>0</v>
      </c>
      <c r="F23" s="42"/>
    </row>
    <row r="24" spans="2:6">
      <c r="B24" s="43">
        <v>39691</v>
      </c>
      <c r="C24" s="44">
        <v>2414.5300000000002</v>
      </c>
      <c r="E24" s="46">
        <v>0</v>
      </c>
      <c r="F24" s="42"/>
    </row>
    <row r="25" spans="2:6">
      <c r="B25" s="43">
        <v>39721</v>
      </c>
      <c r="C25" s="44">
        <v>2390.2199999999998</v>
      </c>
      <c r="E25" s="46">
        <v>0</v>
      </c>
      <c r="F25" s="42"/>
    </row>
    <row r="26" spans="2:6">
      <c r="B26" s="43">
        <v>39752</v>
      </c>
      <c r="C26" s="44">
        <v>2330.66</v>
      </c>
      <c r="E26" s="46">
        <v>0</v>
      </c>
      <c r="F26" s="42"/>
    </row>
    <row r="27" spans="2:6">
      <c r="B27" s="43">
        <v>39782</v>
      </c>
      <c r="C27" s="44">
        <v>2376.77</v>
      </c>
      <c r="E27" s="46">
        <v>0</v>
      </c>
      <c r="F27" s="42"/>
    </row>
    <row r="28" spans="2:6">
      <c r="B28" s="43">
        <v>39813</v>
      </c>
      <c r="C28" s="44">
        <v>2506.7600000000002</v>
      </c>
      <c r="E28" s="46">
        <v>0</v>
      </c>
      <c r="F28" s="42"/>
    </row>
    <row r="29" spans="2:6">
      <c r="B29" s="43">
        <v>39844</v>
      </c>
      <c r="C29" s="44">
        <v>2423.36</v>
      </c>
      <c r="E29" s="46">
        <v>0</v>
      </c>
      <c r="F29" s="42"/>
    </row>
    <row r="30" spans="2:6">
      <c r="B30" s="43">
        <v>39872</v>
      </c>
      <c r="C30" s="44">
        <v>2397.7199999999998</v>
      </c>
      <c r="E30" s="46">
        <v>0</v>
      </c>
      <c r="F30" s="42"/>
    </row>
    <row r="31" spans="2:6">
      <c r="B31" s="43">
        <v>39903</v>
      </c>
      <c r="C31" s="44">
        <v>2458.0700000000002</v>
      </c>
      <c r="E31" s="46">
        <v>0</v>
      </c>
      <c r="F31" s="42"/>
    </row>
    <row r="32" spans="2:6">
      <c r="B32" s="43">
        <v>39933</v>
      </c>
      <c r="C32" s="44">
        <v>2447.63</v>
      </c>
      <c r="E32" s="46">
        <v>0</v>
      </c>
      <c r="F32" s="42"/>
    </row>
    <row r="33" spans="2:6">
      <c r="B33" s="43">
        <v>39964</v>
      </c>
      <c r="C33" s="44">
        <v>2515.16</v>
      </c>
      <c r="E33" s="46">
        <v>0</v>
      </c>
      <c r="F33" s="42"/>
    </row>
    <row r="34" spans="2:6">
      <c r="B34" s="43">
        <v>39994</v>
      </c>
      <c r="C34" s="44">
        <v>2503.09</v>
      </c>
      <c r="E34" s="46">
        <v>836.71</v>
      </c>
      <c r="F34" s="42"/>
    </row>
    <row r="35" spans="2:6">
      <c r="B35" s="43">
        <v>40025</v>
      </c>
      <c r="C35" s="44">
        <v>3367.24</v>
      </c>
      <c r="E35" s="46">
        <v>0</v>
      </c>
      <c r="F35" s="42"/>
    </row>
    <row r="36" spans="2:6">
      <c r="B36" s="43">
        <v>40056</v>
      </c>
      <c r="C36" s="44">
        <v>3407.09</v>
      </c>
      <c r="E36" s="46">
        <v>0</v>
      </c>
      <c r="F36" s="42"/>
    </row>
    <row r="37" spans="2:6">
      <c r="B37" s="43">
        <v>40086</v>
      </c>
      <c r="C37" s="44">
        <v>3456.98</v>
      </c>
      <c r="E37" s="46">
        <v>0</v>
      </c>
      <c r="F37" s="42"/>
    </row>
    <row r="38" spans="2:6">
      <c r="B38" s="43">
        <v>40117</v>
      </c>
      <c r="C38" s="44">
        <v>3471.94</v>
      </c>
      <c r="E38" s="46">
        <v>0</v>
      </c>
      <c r="F38" s="42"/>
    </row>
    <row r="39" spans="2:6">
      <c r="B39" s="43">
        <v>40147</v>
      </c>
      <c r="C39" s="44">
        <v>3536.23</v>
      </c>
      <c r="E39" s="46">
        <v>0</v>
      </c>
      <c r="F39" s="42"/>
    </row>
    <row r="40" spans="2:6">
      <c r="B40" s="43">
        <v>40178</v>
      </c>
      <c r="C40" s="44">
        <v>3420.83</v>
      </c>
      <c r="E40" s="46">
        <v>0</v>
      </c>
      <c r="F40" s="42"/>
    </row>
    <row r="41" spans="2:6">
      <c r="B41" s="43">
        <v>40209</v>
      </c>
      <c r="C41" s="44">
        <v>3412.98</v>
      </c>
      <c r="E41" s="46">
        <v>0</v>
      </c>
      <c r="F41" s="42"/>
    </row>
    <row r="42" spans="2:6">
      <c r="B42" s="43">
        <v>40237</v>
      </c>
      <c r="C42" s="44">
        <v>3406.66</v>
      </c>
      <c r="E42" s="46">
        <v>0</v>
      </c>
      <c r="F42" s="42"/>
    </row>
    <row r="43" spans="2:6">
      <c r="B43" s="43">
        <v>40268</v>
      </c>
      <c r="C43" s="44">
        <v>3373.68</v>
      </c>
      <c r="E43" s="46">
        <v>0</v>
      </c>
      <c r="F43" s="42"/>
    </row>
    <row r="44" spans="2:6">
      <c r="B44" s="43">
        <v>40298</v>
      </c>
      <c r="C44" s="44">
        <v>3364.87</v>
      </c>
      <c r="E44" s="46">
        <v>0</v>
      </c>
      <c r="F44" s="42"/>
    </row>
    <row r="45" spans="2:6">
      <c r="B45" s="43">
        <v>40329</v>
      </c>
      <c r="C45" s="44">
        <v>3294.59</v>
      </c>
      <c r="E45" s="46">
        <v>0</v>
      </c>
      <c r="F45" s="42"/>
    </row>
    <row r="46" spans="2:6">
      <c r="B46" s="43">
        <v>40359</v>
      </c>
      <c r="C46" s="44">
        <v>3318.9</v>
      </c>
      <c r="E46" s="46">
        <v>337.3</v>
      </c>
      <c r="F46" s="42"/>
    </row>
    <row r="47" spans="2:6">
      <c r="B47" s="43">
        <v>40390</v>
      </c>
      <c r="C47" s="44">
        <v>3759.43</v>
      </c>
      <c r="E47" s="46">
        <v>0</v>
      </c>
      <c r="F47" s="42"/>
    </row>
    <row r="48" spans="2:6">
      <c r="B48" s="43">
        <v>40421</v>
      </c>
      <c r="C48" s="44">
        <v>3762.72</v>
      </c>
      <c r="E48" s="46">
        <v>0</v>
      </c>
      <c r="F48" s="42"/>
    </row>
    <row r="49" spans="2:6">
      <c r="B49" s="43">
        <v>40451</v>
      </c>
      <c r="C49" s="44">
        <v>3877.1</v>
      </c>
      <c r="E49" s="46">
        <v>0</v>
      </c>
      <c r="F49" s="42"/>
    </row>
    <row r="50" spans="2:6">
      <c r="B50" s="43">
        <v>40482</v>
      </c>
      <c r="C50" s="44">
        <v>3918.11</v>
      </c>
      <c r="E50" s="46">
        <v>0</v>
      </c>
      <c r="F50" s="42"/>
    </row>
    <row r="51" spans="2:6">
      <c r="B51" s="43">
        <v>40512</v>
      </c>
      <c r="C51" s="44">
        <v>3795.22</v>
      </c>
      <c r="E51" s="46">
        <v>0</v>
      </c>
      <c r="F51" s="42"/>
    </row>
    <row r="52" spans="2:6">
      <c r="B52" s="43">
        <v>40543</v>
      </c>
      <c r="C52" s="44">
        <v>3836.7</v>
      </c>
      <c r="E52" s="46">
        <v>0</v>
      </c>
      <c r="F52" s="42"/>
    </row>
    <row r="53" spans="2:6">
      <c r="B53" s="43">
        <v>40574</v>
      </c>
      <c r="C53" s="44">
        <v>3858.6</v>
      </c>
      <c r="E53" s="46">
        <v>0</v>
      </c>
      <c r="F53" s="42"/>
    </row>
    <row r="54" spans="2:6">
      <c r="B54" s="43">
        <v>40602</v>
      </c>
      <c r="C54" s="44">
        <v>3871.26</v>
      </c>
      <c r="E54" s="46">
        <v>0</v>
      </c>
      <c r="F54" s="42"/>
    </row>
    <row r="55" spans="2:6">
      <c r="B55" s="43">
        <v>40633</v>
      </c>
      <c r="C55" s="44">
        <v>3903.74</v>
      </c>
      <c r="E55" s="46">
        <v>0</v>
      </c>
      <c r="F55" s="42"/>
    </row>
    <row r="56" spans="2:6">
      <c r="B56" s="43">
        <v>40663</v>
      </c>
      <c r="C56" s="44">
        <v>4002.66</v>
      </c>
      <c r="E56" s="46">
        <v>0</v>
      </c>
      <c r="F56" s="42"/>
    </row>
    <row r="57" spans="2:6">
      <c r="B57" s="43">
        <v>40694</v>
      </c>
      <c r="C57" s="44">
        <v>3980.49</v>
      </c>
      <c r="E57" s="48">
        <v>0</v>
      </c>
      <c r="F57" s="42"/>
    </row>
    <row r="58" spans="2:6">
      <c r="B58" s="43">
        <v>40724</v>
      </c>
      <c r="C58" s="44">
        <v>4000.9847456499992</v>
      </c>
      <c r="E58" s="48">
        <v>443.32335418999992</v>
      </c>
      <c r="F58" s="42"/>
    </row>
    <row r="59" spans="2:6">
      <c r="B59" s="43">
        <v>40755</v>
      </c>
      <c r="C59" s="44">
        <v>4491.4165946200001</v>
      </c>
      <c r="E59" s="48">
        <v>0</v>
      </c>
    </row>
    <row r="60" spans="2:6">
      <c r="B60" s="43">
        <v>40786</v>
      </c>
      <c r="C60" s="44">
        <v>4546.2636313800003</v>
      </c>
      <c r="E60" s="48">
        <v>0</v>
      </c>
    </row>
    <row r="61" spans="2:6">
      <c r="B61" s="43">
        <v>40816</v>
      </c>
      <c r="C61" s="44">
        <v>4428.2131973399992</v>
      </c>
      <c r="E61" s="48">
        <v>0</v>
      </c>
    </row>
    <row r="62" spans="2:6">
      <c r="B62" s="43">
        <v>40847</v>
      </c>
      <c r="C62" s="44">
        <v>4493.6511727599991</v>
      </c>
      <c r="E62" s="48">
        <v>0</v>
      </c>
    </row>
    <row r="63" spans="2:6">
      <c r="B63" s="43">
        <v>40877</v>
      </c>
      <c r="C63" s="44">
        <v>4442.3168111300001</v>
      </c>
      <c r="E63" s="48">
        <v>0</v>
      </c>
    </row>
    <row r="64" spans="2:6">
      <c r="B64" s="43">
        <v>40908</v>
      </c>
      <c r="C64" s="44">
        <v>4405.5954183099993</v>
      </c>
      <c r="E64" s="48">
        <v>0</v>
      </c>
    </row>
    <row r="65" spans="2:5">
      <c r="B65" s="43">
        <v>40939</v>
      </c>
      <c r="C65" s="44">
        <v>4457.7310440000001</v>
      </c>
      <c r="E65" s="48">
        <v>0</v>
      </c>
    </row>
    <row r="66" spans="2:5">
      <c r="B66" s="43">
        <v>40968</v>
      </c>
      <c r="C66" s="44">
        <v>4464.6958310099999</v>
      </c>
      <c r="E66" s="48">
        <v>0</v>
      </c>
    </row>
    <row r="67" spans="2:5">
      <c r="B67" s="43">
        <v>40999</v>
      </c>
      <c r="C67" s="44">
        <v>4435.8829218500005</v>
      </c>
      <c r="E67" s="48">
        <v>0</v>
      </c>
    </row>
    <row r="68" spans="2:5">
      <c r="B68" s="43">
        <v>41029</v>
      </c>
      <c r="C68" s="67">
        <v>4471.4093841800004</v>
      </c>
      <c r="E68" s="48">
        <f>+D68-D75</f>
        <v>0</v>
      </c>
    </row>
    <row r="69" spans="2:5">
      <c r="B69" s="43">
        <v>41060</v>
      </c>
      <c r="C69" s="44">
        <v>4373.7284412299996</v>
      </c>
      <c r="E69" s="48">
        <v>0</v>
      </c>
    </row>
    <row r="70" spans="2:5">
      <c r="B70" s="43">
        <v>41090</v>
      </c>
      <c r="C70" s="44">
        <v>4425.1477039400006</v>
      </c>
      <c r="E70" s="48">
        <v>1197.3689266400002</v>
      </c>
    </row>
    <row r="71" spans="2:5">
      <c r="B71" s="43">
        <v>41121</v>
      </c>
      <c r="C71" s="44">
        <v>5702.6701384800008</v>
      </c>
      <c r="E71" s="48">
        <v>0</v>
      </c>
    </row>
    <row r="72" spans="2:5">
      <c r="B72" s="43">
        <v>41152</v>
      </c>
      <c r="C72" s="44">
        <v>5767.9400640699996</v>
      </c>
      <c r="E72" s="48">
        <v>0</v>
      </c>
    </row>
    <row r="73" spans="2:5">
      <c r="B73" s="43">
        <v>41182</v>
      </c>
      <c r="C73" s="44">
        <v>5852.9757182800004</v>
      </c>
      <c r="E73" s="48">
        <v>0</v>
      </c>
    </row>
    <row r="74" spans="2:5">
      <c r="B74" s="43">
        <v>41213</v>
      </c>
      <c r="C74" s="44">
        <v>5845.7840941499999</v>
      </c>
      <c r="E74" s="48">
        <v>0</v>
      </c>
    </row>
    <row r="75" spans="2:5">
      <c r="B75" s="43">
        <v>41243</v>
      </c>
      <c r="C75" s="44">
        <v>5869.6098344000002</v>
      </c>
      <c r="E75" s="48">
        <v>0</v>
      </c>
    </row>
    <row r="76" spans="2:5">
      <c r="B76" s="43">
        <v>41274</v>
      </c>
      <c r="C76" s="100">
        <v>5883.2542653299997</v>
      </c>
      <c r="E76" s="48">
        <v>0</v>
      </c>
    </row>
    <row r="77" spans="2:5">
      <c r="B77" s="43">
        <v>41305</v>
      </c>
      <c r="C77" s="45">
        <v>5890.1727480899999</v>
      </c>
      <c r="E77" s="48">
        <v>0</v>
      </c>
    </row>
    <row r="78" spans="2:5">
      <c r="B78" s="43">
        <v>41333</v>
      </c>
      <c r="C78" s="44">
        <v>5829.1336493199997</v>
      </c>
      <c r="E78" s="48">
        <v>0</v>
      </c>
    </row>
    <row r="79" spans="2:5">
      <c r="B79" s="43">
        <v>41364</v>
      </c>
      <c r="C79" s="44">
        <v>5844.9184455599998</v>
      </c>
      <c r="E79" s="48">
        <v>0</v>
      </c>
    </row>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58" orientation="portrait" r:id="rId1"/>
  <rowBreaks count="1" manualBreakCount="1">
    <brk id="79" max="30" man="1"/>
  </rowBreaks>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3" t="s">
        <v>32</v>
      </c>
      <c r="C2" s="143"/>
      <c r="D2" s="145" t="s">
        <v>33</v>
      </c>
      <c r="E2" s="145" t="s">
        <v>34</v>
      </c>
    </row>
    <row r="3" spans="2:5" s="1" customFormat="1" ht="15" customHeight="1">
      <c r="B3" s="144"/>
      <c r="C3" s="144"/>
      <c r="D3" s="146"/>
      <c r="E3" s="147"/>
    </row>
    <row r="4" spans="2:5" s="1" customFormat="1" ht="15" customHeight="1">
      <c r="B4" s="148" t="s">
        <v>27</v>
      </c>
      <c r="C4" s="148"/>
      <c r="D4" s="76">
        <v>2661.91839342</v>
      </c>
      <c r="E4" s="77">
        <v>0.4554243858512832</v>
      </c>
    </row>
    <row r="5" spans="2:5" s="1" customFormat="1">
      <c r="B5" s="60" t="s">
        <v>23</v>
      </c>
      <c r="C5" s="60"/>
      <c r="D5" s="76">
        <v>983.53394163999997</v>
      </c>
      <c r="E5" s="77">
        <v>0.16827162787654049</v>
      </c>
    </row>
    <row r="6" spans="2:5" s="1" customFormat="1">
      <c r="B6" s="60" t="s">
        <v>19</v>
      </c>
      <c r="C6" s="60"/>
      <c r="D6" s="76">
        <v>1183.9741796800001</v>
      </c>
      <c r="E6" s="77">
        <v>0.20256470482995145</v>
      </c>
    </row>
    <row r="7" spans="2:5" s="1" customFormat="1">
      <c r="B7" s="17" t="s">
        <v>18</v>
      </c>
      <c r="C7" s="61"/>
      <c r="D7" s="78">
        <v>1015.4919308200001</v>
      </c>
      <c r="E7" s="77">
        <v>0.17373928144222481</v>
      </c>
    </row>
    <row r="8" spans="2:5" s="1" customFormat="1">
      <c r="B8" s="15" t="s">
        <v>38</v>
      </c>
      <c r="C8" s="54"/>
      <c r="D8" s="79">
        <v>5844.9184455600007</v>
      </c>
      <c r="E8" s="80">
        <v>1</v>
      </c>
    </row>
    <row r="9" spans="2:5" s="1" customFormat="1">
      <c r="C9" s="92"/>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43" t="s">
        <v>35</v>
      </c>
      <c r="B3" s="143"/>
      <c r="C3" s="145" t="s">
        <v>36</v>
      </c>
    </row>
    <row r="4" spans="1:7" s="1" customFormat="1" ht="15" customHeight="1">
      <c r="A4" s="144"/>
      <c r="B4" s="144"/>
      <c r="C4" s="146"/>
    </row>
    <row r="5" spans="1:7" s="1" customFormat="1" ht="15" customHeight="1">
      <c r="A5" s="148" t="s">
        <v>27</v>
      </c>
      <c r="B5" s="148"/>
      <c r="C5" s="49">
        <v>6.1044359963758241</v>
      </c>
    </row>
    <row r="6" spans="1:7" s="1" customFormat="1">
      <c r="A6" s="50" t="s">
        <v>23</v>
      </c>
      <c r="B6" s="50"/>
      <c r="C6" s="49">
        <v>10.738336143501334</v>
      </c>
    </row>
    <row r="7" spans="1:7" s="1" customFormat="1">
      <c r="A7" s="51" t="s">
        <v>19</v>
      </c>
      <c r="B7" s="51"/>
      <c r="C7" s="52">
        <v>6.0151471482900085</v>
      </c>
    </row>
    <row r="8" spans="1:7" s="1" customFormat="1">
      <c r="A8" s="15" t="s">
        <v>37</v>
      </c>
      <c r="B8" s="50"/>
      <c r="C8" s="53">
        <v>7.0303566215935085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F8" sqref="F8"/>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5" t="s">
        <v>39</v>
      </c>
      <c r="B3" s="70"/>
      <c r="C3" s="70"/>
      <c r="D3" s="70"/>
      <c r="E3" s="70"/>
      <c r="F3" s="70"/>
      <c r="G3" s="70"/>
      <c r="H3" s="70"/>
      <c r="I3" s="70"/>
      <c r="J3" s="70"/>
      <c r="K3" s="70"/>
    </row>
    <row r="4" spans="1:11" s="1" customFormat="1">
      <c r="A4" s="149"/>
      <c r="B4" s="149"/>
      <c r="C4" s="145" t="s">
        <v>40</v>
      </c>
      <c r="D4" s="145" t="s">
        <v>41</v>
      </c>
      <c r="E4" s="145" t="s">
        <v>42</v>
      </c>
      <c r="F4" s="145" t="s">
        <v>43</v>
      </c>
      <c r="G4" s="145" t="s">
        <v>44</v>
      </c>
      <c r="H4" s="145" t="s">
        <v>45</v>
      </c>
      <c r="I4" s="145" t="s">
        <v>46</v>
      </c>
      <c r="J4" s="145" t="s">
        <v>47</v>
      </c>
      <c r="K4" s="145" t="s">
        <v>38</v>
      </c>
    </row>
    <row r="5" spans="1:11" s="1" customFormat="1">
      <c r="A5" s="149"/>
      <c r="B5" s="149"/>
      <c r="C5" s="145"/>
      <c r="D5" s="145"/>
      <c r="E5" s="145"/>
      <c r="F5" s="145"/>
      <c r="G5" s="145"/>
      <c r="H5" s="145"/>
      <c r="I5" s="145"/>
      <c r="J5" s="145"/>
      <c r="K5" s="145"/>
    </row>
    <row r="6" spans="1:11" s="1" customFormat="1">
      <c r="A6" s="125" t="s">
        <v>27</v>
      </c>
      <c r="B6" s="125"/>
      <c r="C6" s="81">
        <v>0.30772261608527401</v>
      </c>
      <c r="D6" s="81">
        <v>0.28506166075030903</v>
      </c>
      <c r="E6" s="81">
        <v>0.26483328124715</v>
      </c>
      <c r="F6" s="81">
        <v>6.6568847571643608E-2</v>
      </c>
      <c r="G6" s="81">
        <v>2.67813100631356E-2</v>
      </c>
      <c r="H6" s="81">
        <v>1.3539204310637001E-2</v>
      </c>
      <c r="I6" s="81">
        <v>0</v>
      </c>
      <c r="J6" s="81">
        <v>3.54930799718517E-2</v>
      </c>
      <c r="K6" s="82">
        <f>SUM(C6:J6)</f>
        <v>1.0000000000000011</v>
      </c>
    </row>
    <row r="7" spans="1:11" s="1" customFormat="1">
      <c r="A7" s="50" t="s">
        <v>23</v>
      </c>
      <c r="B7" s="50"/>
      <c r="C7" s="81">
        <v>0.37482247040772099</v>
      </c>
      <c r="D7" s="81">
        <v>0.26757923852510601</v>
      </c>
      <c r="E7" s="81">
        <v>0</v>
      </c>
      <c r="F7" s="81">
        <v>0.25548671547775398</v>
      </c>
      <c r="G7" s="81">
        <v>5.8964026323344305E-2</v>
      </c>
      <c r="H7" s="81">
        <v>2.8868639345159298E-2</v>
      </c>
      <c r="I7" s="81">
        <v>0</v>
      </c>
      <c r="J7" s="81">
        <v>1.4278909920915499E-2</v>
      </c>
      <c r="K7" s="82">
        <f t="shared" ref="K7:K9" si="0">SUM(C7:J7)</f>
        <v>1</v>
      </c>
    </row>
    <row r="8" spans="1:11" s="1" customFormat="1">
      <c r="A8" s="50" t="s">
        <v>19</v>
      </c>
      <c r="B8" s="50"/>
      <c r="C8" s="81">
        <v>0.60767951048754798</v>
      </c>
      <c r="D8" s="81">
        <v>0.235011996422619</v>
      </c>
      <c r="E8" s="81">
        <v>3.61055491446906E-2</v>
      </c>
      <c r="F8" s="81">
        <v>7.3537160082311703E-2</v>
      </c>
      <c r="G8" s="81">
        <v>3.2003216449794501E-2</v>
      </c>
      <c r="H8" s="81">
        <v>6.6965885323058702E-3</v>
      </c>
      <c r="I8" s="81">
        <v>8.0825804595771999E-3</v>
      </c>
      <c r="J8" s="81">
        <v>8.8339842115271001E-4</v>
      </c>
      <c r="K8" s="82">
        <f t="shared" si="0"/>
        <v>0.99999999999999967</v>
      </c>
    </row>
    <row r="9" spans="1:11" s="1" customFormat="1" ht="15" customHeight="1">
      <c r="A9" s="17" t="s">
        <v>18</v>
      </c>
      <c r="B9" s="51"/>
      <c r="C9" s="83">
        <v>0.48492889609198303</v>
      </c>
      <c r="D9" s="83">
        <v>0.10198334622961899</v>
      </c>
      <c r="E9" s="83">
        <v>7.9422325767236901E-2</v>
      </c>
      <c r="F9" s="83">
        <v>8.1559419519238591E-2</v>
      </c>
      <c r="G9" s="83">
        <v>4.0397553533749499E-2</v>
      </c>
      <c r="H9" s="83">
        <v>3.4301039454244904E-2</v>
      </c>
      <c r="I9" s="83">
        <v>3.3776698506886603E-2</v>
      </c>
      <c r="J9" s="83">
        <v>0.14363072089704101</v>
      </c>
      <c r="K9" s="84">
        <f t="shared" si="0"/>
        <v>0.99999999999999944</v>
      </c>
    </row>
    <row r="10" spans="1:11" s="1" customFormat="1">
      <c r="A10" s="15" t="s">
        <v>38</v>
      </c>
      <c r="B10" s="54"/>
      <c r="C10" s="85">
        <v>0.41002405773043499</v>
      </c>
      <c r="D10" s="85">
        <v>0.24011558822802498</v>
      </c>
      <c r="E10" s="85">
        <v>0.141986135011716</v>
      </c>
      <c r="F10" s="85">
        <v>0.102460347168739</v>
      </c>
      <c r="G10" s="85">
        <v>3.5635378439813202E-2</v>
      </c>
      <c r="H10" s="85">
        <v>1.8383408539407599E-2</v>
      </c>
      <c r="I10" s="85">
        <v>7.5176103025248794E-3</v>
      </c>
      <c r="J10" s="85">
        <v>4.38774745793385E-2</v>
      </c>
      <c r="K10" s="86">
        <f>SUM(C10:J10)</f>
        <v>0.99999999999999911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D12" sqref="D12"/>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0"/>
      <c r="B3" s="145" t="s">
        <v>27</v>
      </c>
      <c r="C3" s="145" t="s">
        <v>23</v>
      </c>
      <c r="D3" s="145" t="s">
        <v>19</v>
      </c>
      <c r="E3" s="145" t="s">
        <v>48</v>
      </c>
    </row>
    <row r="4" spans="1:6" ht="30" customHeight="1">
      <c r="A4" s="69"/>
      <c r="B4" s="147"/>
      <c r="C4" s="147"/>
      <c r="D4" s="147"/>
      <c r="E4" s="147"/>
    </row>
    <row r="5" spans="1:6" ht="15" customHeight="1">
      <c r="A5" s="50" t="s">
        <v>49</v>
      </c>
      <c r="B5" s="87">
        <v>9.6539239606082072E-2</v>
      </c>
      <c r="C5" s="87">
        <v>2.083868914895454E-2</v>
      </c>
      <c r="D5" s="87">
        <v>1.7000081291329971E-3</v>
      </c>
      <c r="E5" s="87">
        <v>0.11907793688416961</v>
      </c>
    </row>
    <row r="6" spans="1:6" s="1" customFormat="1">
      <c r="A6" s="50" t="s">
        <v>50</v>
      </c>
      <c r="B6" s="87">
        <v>0.23274540478562714</v>
      </c>
      <c r="C6" s="87">
        <v>0.14582336100862406</v>
      </c>
      <c r="D6" s="87">
        <v>1.5831827120999194E-3</v>
      </c>
      <c r="E6" s="87">
        <v>0.38015194850635114</v>
      </c>
    </row>
    <row r="7" spans="1:6">
      <c r="A7" s="50" t="s">
        <v>51</v>
      </c>
      <c r="B7" s="87">
        <v>1.5096240129957753E-2</v>
      </c>
      <c r="C7" s="87">
        <v>0</v>
      </c>
      <c r="D7" s="87">
        <v>5.8233802468616461E-3</v>
      </c>
      <c r="E7" s="87">
        <v>2.0919620376819398E-2</v>
      </c>
    </row>
    <row r="8" spans="1:6" ht="15" customHeight="1">
      <c r="A8" s="50" t="s">
        <v>52</v>
      </c>
      <c r="B8" s="87">
        <v>2.4503765660389056E-2</v>
      </c>
      <c r="C8" s="87">
        <v>0</v>
      </c>
      <c r="D8" s="87">
        <v>2.0629414370935066E-2</v>
      </c>
      <c r="E8" s="87">
        <v>4.5133180031324119E-2</v>
      </c>
      <c r="F8" s="1"/>
    </row>
    <row r="9" spans="1:6">
      <c r="A9" s="50" t="s">
        <v>53</v>
      </c>
      <c r="B9" s="87">
        <v>0.14840557647565705</v>
      </c>
      <c r="C9" s="87">
        <v>0</v>
      </c>
      <c r="D9" s="87">
        <v>2.8718759589628402E-2</v>
      </c>
      <c r="E9" s="87">
        <v>0.17712433606528546</v>
      </c>
      <c r="F9" s="1"/>
    </row>
    <row r="10" spans="1:6">
      <c r="A10" s="50" t="s">
        <v>54</v>
      </c>
      <c r="B10" s="87">
        <v>0</v>
      </c>
      <c r="C10" s="87">
        <v>0</v>
      </c>
      <c r="D10" s="87">
        <v>5.270857582069436E-2</v>
      </c>
      <c r="E10" s="87">
        <v>5.270857582069436E-2</v>
      </c>
      <c r="F10" s="1"/>
    </row>
    <row r="11" spans="1:6">
      <c r="A11" s="50" t="s">
        <v>55</v>
      </c>
      <c r="B11" s="87">
        <v>3.9760587204904965E-3</v>
      </c>
      <c r="C11" s="87">
        <v>0</v>
      </c>
      <c r="D11" s="87">
        <v>4.4724623342499173E-2</v>
      </c>
      <c r="E11" s="87">
        <v>4.8700682062989664E-2</v>
      </c>
    </row>
    <row r="12" spans="1:6">
      <c r="A12" s="50" t="s">
        <v>56</v>
      </c>
      <c r="B12" s="87">
        <v>1.1812142974670996E-2</v>
      </c>
      <c r="C12" s="87">
        <v>3.6992346205661233E-2</v>
      </c>
      <c r="D12" s="87">
        <v>4.1125187332983211E-2</v>
      </c>
      <c r="E12" s="87">
        <v>8.9929676513315446E-2</v>
      </c>
    </row>
    <row r="13" spans="1:6">
      <c r="A13" s="60" t="s">
        <v>90</v>
      </c>
      <c r="B13" s="87">
        <v>4.2347266155888554E-3</v>
      </c>
      <c r="C13" s="87">
        <v>0</v>
      </c>
      <c r="D13" s="87">
        <v>2.6748141579721982E-2</v>
      </c>
      <c r="E13" s="87">
        <v>3.0982868195310837E-2</v>
      </c>
    </row>
    <row r="14" spans="1:6">
      <c r="A14" s="60" t="s">
        <v>91</v>
      </c>
      <c r="B14" s="87">
        <v>1.3397914056506451E-2</v>
      </c>
      <c r="C14" s="87">
        <v>0</v>
      </c>
      <c r="D14" s="87">
        <v>2.1397065255034719E-2</v>
      </c>
      <c r="E14" s="87">
        <v>3.4794979311541165E-2</v>
      </c>
    </row>
    <row r="15" spans="1:6" ht="17.25">
      <c r="A15" s="51" t="s">
        <v>57</v>
      </c>
      <c r="B15" s="83">
        <v>4.7619623219877254E-4</v>
      </c>
      <c r="C15" s="83">
        <v>0</v>
      </c>
      <c r="D15" s="83">
        <v>0</v>
      </c>
      <c r="E15" s="83">
        <v>4.7619623219877254E-4</v>
      </c>
    </row>
    <row r="16" spans="1:6">
      <c r="A16" s="56" t="s">
        <v>38</v>
      </c>
      <c r="B16" s="85">
        <v>0.55118726525716855</v>
      </c>
      <c r="C16" s="85">
        <v>0.20365439636323984</v>
      </c>
      <c r="D16" s="85">
        <v>0.2451583383795915</v>
      </c>
      <c r="E16" s="85">
        <v>0.99999999999999978</v>
      </c>
    </row>
    <row r="17" spans="1:5">
      <c r="A17" s="71" t="s">
        <v>80</v>
      </c>
      <c r="B17" s="57"/>
      <c r="C17" s="57"/>
      <c r="D17" s="57"/>
      <c r="E17" s="57"/>
    </row>
    <row r="18" spans="1:5">
      <c r="A18" s="71" t="s">
        <v>80</v>
      </c>
      <c r="B18" s="57"/>
      <c r="C18" s="57"/>
      <c r="D18" s="96"/>
      <c r="E18" s="96"/>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tabSelected="1" view="pageBreakPreview" zoomScale="60" zoomScaleNormal="85" workbookViewId="0">
      <selection activeCell="B5" sqref="B5:F19"/>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3" t="s">
        <v>58</v>
      </c>
      <c r="B3" s="145" t="s">
        <v>88</v>
      </c>
      <c r="C3" s="145" t="s">
        <v>89</v>
      </c>
      <c r="D3" s="145" t="s">
        <v>19</v>
      </c>
      <c r="E3" s="145" t="s">
        <v>18</v>
      </c>
      <c r="F3" s="145" t="s">
        <v>38</v>
      </c>
    </row>
    <row r="4" spans="1:6" ht="33.75" customHeight="1">
      <c r="A4" s="144"/>
      <c r="B4" s="147"/>
      <c r="C4" s="147"/>
      <c r="D4" s="147"/>
      <c r="E4" s="147"/>
      <c r="F4" s="147"/>
    </row>
    <row r="5" spans="1:6">
      <c r="A5" s="62" t="s">
        <v>59</v>
      </c>
      <c r="B5" s="150">
        <v>272.30008511710002</v>
      </c>
      <c r="C5" s="150">
        <v>0</v>
      </c>
      <c r="D5" s="150">
        <v>11.4663028128855</v>
      </c>
      <c r="E5" s="150">
        <v>34.650692120598599</v>
      </c>
      <c r="F5" s="150">
        <f>E5+D5+C5+B5</f>
        <v>318.4170800505841</v>
      </c>
    </row>
    <row r="6" spans="1:6">
      <c r="A6" s="62" t="s">
        <v>60</v>
      </c>
      <c r="B6" s="150">
        <v>35.9445554622259</v>
      </c>
      <c r="C6" s="150">
        <v>28.382983156541901</v>
      </c>
      <c r="D6" s="150">
        <v>34.040846506813196</v>
      </c>
      <c r="E6" s="150">
        <v>34.660611237872402</v>
      </c>
      <c r="F6" s="150">
        <f t="shared" ref="F6:F16" si="0">E6+D6+C6+B6</f>
        <v>133.02899636345339</v>
      </c>
    </row>
    <row r="7" spans="1:6">
      <c r="A7" s="62" t="s">
        <v>61</v>
      </c>
      <c r="B7" s="150">
        <v>28.9345803565</v>
      </c>
      <c r="C7" s="150">
        <v>0</v>
      </c>
      <c r="D7" s="150">
        <v>2.3477521658865901</v>
      </c>
      <c r="E7" s="150">
        <v>4.2912443139119993</v>
      </c>
      <c r="F7" s="150">
        <f t="shared" si="0"/>
        <v>35.573576836298585</v>
      </c>
    </row>
    <row r="8" spans="1:6">
      <c r="A8" s="62" t="s">
        <v>62</v>
      </c>
      <c r="B8" s="150">
        <v>92.009552341650604</v>
      </c>
      <c r="C8" s="150">
        <v>57.976706644027701</v>
      </c>
      <c r="D8" s="150">
        <v>69.918135359039397</v>
      </c>
      <c r="E8" s="150">
        <v>40.700736415636896</v>
      </c>
      <c r="F8" s="150">
        <f t="shared" si="0"/>
        <v>260.6051307603546</v>
      </c>
    </row>
    <row r="9" spans="1:6">
      <c r="A9" s="62" t="s">
        <v>98</v>
      </c>
      <c r="B9" s="150">
        <v>38.649769458925</v>
      </c>
      <c r="C9" s="150">
        <v>0</v>
      </c>
      <c r="D9" s="150">
        <v>5.9006576500000003</v>
      </c>
      <c r="E9" s="150">
        <v>18.59597951612605</v>
      </c>
      <c r="F9" s="150">
        <f t="shared" si="0"/>
        <v>63.14640662505105</v>
      </c>
    </row>
    <row r="10" spans="1:6">
      <c r="A10" s="62" t="s">
        <v>99</v>
      </c>
      <c r="B10" s="150">
        <v>64.704241386700005</v>
      </c>
      <c r="C10" s="150">
        <v>0</v>
      </c>
      <c r="D10" s="150">
        <v>18.615094925071599</v>
      </c>
      <c r="E10" s="150">
        <v>10.289512686057702</v>
      </c>
      <c r="F10" s="150">
        <f t="shared" si="0"/>
        <v>93.608848997829313</v>
      </c>
    </row>
    <row r="11" spans="1:6">
      <c r="A11" s="62" t="s">
        <v>87</v>
      </c>
      <c r="B11" s="150">
        <v>634.78885850000006</v>
      </c>
      <c r="C11" s="150">
        <v>368.567445185</v>
      </c>
      <c r="D11" s="150">
        <v>545.51541854502</v>
      </c>
      <c r="E11" s="150">
        <v>481.88532799732002</v>
      </c>
      <c r="F11" s="150">
        <f t="shared" si="0"/>
        <v>2030.7570502273402</v>
      </c>
    </row>
    <row r="12" spans="1:6">
      <c r="A12" s="62" t="s">
        <v>63</v>
      </c>
      <c r="B12" s="150">
        <v>242.18420650481499</v>
      </c>
      <c r="C12" s="150">
        <v>84.450812883991901</v>
      </c>
      <c r="D12" s="150">
        <v>65.066553362798203</v>
      </c>
      <c r="E12" s="150">
        <v>33.982873518455001</v>
      </c>
      <c r="F12" s="150">
        <f t="shared" si="0"/>
        <v>425.68444627006011</v>
      </c>
    </row>
    <row r="13" spans="1:6">
      <c r="A13" s="62" t="s">
        <v>64</v>
      </c>
      <c r="B13" s="150">
        <v>138.07133231207501</v>
      </c>
      <c r="C13" s="150">
        <v>0</v>
      </c>
      <c r="D13" s="150">
        <v>82.038617118943108</v>
      </c>
      <c r="E13" s="150">
        <v>9.55882516312621</v>
      </c>
      <c r="F13" s="150">
        <f t="shared" si="0"/>
        <v>229.66877459414434</v>
      </c>
    </row>
    <row r="14" spans="1:6">
      <c r="A14" s="62" t="s">
        <v>65</v>
      </c>
      <c r="B14" s="150">
        <v>22.71796269195</v>
      </c>
      <c r="C14" s="150">
        <v>178.651817608062</v>
      </c>
      <c r="D14" s="150">
        <v>11.842381329837799</v>
      </c>
      <c r="E14" s="150">
        <v>7.2279618846743006</v>
      </c>
      <c r="F14" s="150">
        <f t="shared" si="0"/>
        <v>220.44012351452409</v>
      </c>
    </row>
    <row r="15" spans="1:6">
      <c r="A15" s="62" t="s">
        <v>66</v>
      </c>
      <c r="B15" s="150">
        <v>704.39363975749598</v>
      </c>
      <c r="C15" s="150">
        <v>0</v>
      </c>
      <c r="D15" s="150">
        <v>44.370506366590902</v>
      </c>
      <c r="E15" s="150">
        <v>80.175277514591301</v>
      </c>
      <c r="F15" s="150">
        <f t="shared" si="0"/>
        <v>828.93942363867814</v>
      </c>
    </row>
    <row r="16" spans="1:6">
      <c r="A16" s="89" t="s">
        <v>67</v>
      </c>
      <c r="B16" s="151">
        <v>132.54710709298499</v>
      </c>
      <c r="C16" s="152">
        <v>251.22494805456</v>
      </c>
      <c r="D16" s="152">
        <v>147.87083194255661</v>
      </c>
      <c r="E16" s="152">
        <v>83.092521623623</v>
      </c>
      <c r="F16" s="152">
        <f t="shared" si="0"/>
        <v>614.73540871372461</v>
      </c>
    </row>
    <row r="17" spans="1:6">
      <c r="A17" s="109" t="s">
        <v>68</v>
      </c>
      <c r="B17" s="153">
        <v>71.073577362025006</v>
      </c>
      <c r="C17" s="154">
        <v>0</v>
      </c>
      <c r="D17" s="154">
        <v>0</v>
      </c>
      <c r="E17" s="154">
        <v>0</v>
      </c>
      <c r="F17" s="154">
        <f>SUM(B17:E17)</f>
        <v>71.073577362025006</v>
      </c>
    </row>
    <row r="18" spans="1:6" ht="17.25">
      <c r="A18" s="61" t="s">
        <v>101</v>
      </c>
      <c r="B18" s="155">
        <v>183.59892507555276</v>
      </c>
      <c r="C18" s="155">
        <v>14.279228107816627</v>
      </c>
      <c r="D18" s="155">
        <v>144.98108159455717</v>
      </c>
      <c r="E18" s="155">
        <v>176.3803668280064</v>
      </c>
      <c r="F18" s="156">
        <f>SUM(B18:E18)</f>
        <v>519.23960160593288</v>
      </c>
    </row>
    <row r="19" spans="1:6">
      <c r="A19" s="15" t="s">
        <v>38</v>
      </c>
      <c r="B19" s="110">
        <f>SUM(B5:B18)</f>
        <v>2661.91839342</v>
      </c>
      <c r="C19" s="110">
        <f t="shared" ref="C19:F19" si="1">SUM(C5:C18)</f>
        <v>983.53394163999997</v>
      </c>
      <c r="D19" s="110">
        <f t="shared" si="1"/>
        <v>1183.9741796799999</v>
      </c>
      <c r="E19" s="110">
        <f t="shared" si="1"/>
        <v>1015.4919308199999</v>
      </c>
      <c r="F19" s="110">
        <f t="shared" si="1"/>
        <v>5844.9184455600007</v>
      </c>
    </row>
    <row r="20" spans="1:6">
      <c r="A20" s="71"/>
      <c r="B20" s="60"/>
      <c r="C20" s="60"/>
      <c r="D20" s="60"/>
      <c r="E20" s="60"/>
      <c r="F20" s="1"/>
    </row>
    <row r="21" spans="1:6">
      <c r="A21" s="71" t="s">
        <v>102</v>
      </c>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cp:lastPrinted>2012-10-19T13:57:20Z</cp:lastPrinted>
  <dcterms:created xsi:type="dcterms:W3CDTF">2012-03-30T18:49:32Z</dcterms:created>
  <dcterms:modified xsi:type="dcterms:W3CDTF">2013-04-30T19:31:49Z</dcterms:modified>
</cp:coreProperties>
</file>